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smorton\OneDrive - Frostburg State University\Assoc_Data\MFR\2019-20\"/>
    </mc:Choice>
  </mc:AlternateContent>
  <xr:revisionPtr revIDLastSave="27" documentId="13_ncr:1_{03795C3F-9F7E-4911-BBAF-1010395A4D4A}" xr6:coauthVersionLast="36" xr6:coauthVersionMax="45" xr10:uidLastSave="{26B730FA-8AB4-427F-B5DB-4BF0FD844D2F}"/>
  <bookViews>
    <workbookView xWindow="-120" yWindow="-120" windowWidth="20730" windowHeight="11160" xr2:uid="{00000000-000D-0000-FFFF-FFFF00000000}"/>
  </bookViews>
  <sheets>
    <sheet name="MFR - DO NOT EDIT" sheetId="1" r:id="rId1"/>
    <sheet name="All Data" sheetId="2" r:id="rId2"/>
    <sheet name="DC Section Key" sheetId="3" r:id="rId3"/>
  </sheets>
  <definedNames>
    <definedName name="_ftn1" localSheetId="1">'All Data'!#REF!</definedName>
    <definedName name="_ftnref1" localSheetId="1">'All Data'!#REF!</definedName>
    <definedName name="_xlnm.Print_Area" localSheetId="0">'MFR - DO NOT EDIT'!$A$2:$O$97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96" i="1" l="1"/>
  <c r="C95" i="1"/>
  <c r="C94" i="1"/>
  <c r="C93" i="1"/>
  <c r="C92" i="1"/>
  <c r="N91" i="1"/>
  <c r="M91" i="1"/>
  <c r="L91" i="1"/>
  <c r="K91" i="1"/>
  <c r="J91" i="1"/>
  <c r="I91" i="1"/>
  <c r="H91" i="1"/>
  <c r="C78" i="1"/>
  <c r="C79" i="1"/>
  <c r="C80" i="1"/>
  <c r="C81" i="1"/>
  <c r="C82" i="1"/>
  <c r="C60" i="1"/>
  <c r="C59" i="1"/>
  <c r="C39" i="1"/>
  <c r="C40" i="1"/>
  <c r="C41" i="1"/>
  <c r="C42" i="1"/>
  <c r="C43" i="1"/>
  <c r="C44" i="1"/>
  <c r="C18" i="1"/>
  <c r="C19" i="1"/>
  <c r="C20" i="1"/>
  <c r="C21" i="1"/>
  <c r="C22" i="1"/>
  <c r="C23" i="1"/>
  <c r="C45" i="1" l="1"/>
  <c r="C38" i="1"/>
  <c r="C46" i="1"/>
  <c r="C69" i="1" l="1"/>
  <c r="C68" i="1"/>
  <c r="C62" i="1"/>
  <c r="C61" i="1"/>
  <c r="C25" i="1" l="1"/>
  <c r="C24" i="1"/>
  <c r="H76" i="1" l="1"/>
  <c r="I76" i="1"/>
  <c r="J76" i="1"/>
  <c r="K76" i="1"/>
  <c r="L76" i="1"/>
  <c r="M76" i="1"/>
  <c r="N76" i="1"/>
  <c r="C77" i="1"/>
  <c r="C17" i="1" l="1"/>
  <c r="C58" i="1" l="1"/>
  <c r="N67" i="1" l="1"/>
  <c r="M67" i="1"/>
  <c r="L67" i="1"/>
  <c r="K67" i="1"/>
  <c r="J67" i="1"/>
  <c r="I67" i="1"/>
  <c r="H67" i="1"/>
  <c r="N57" i="1"/>
  <c r="M57" i="1"/>
  <c r="L57" i="1"/>
  <c r="K57" i="1"/>
  <c r="J57" i="1"/>
  <c r="I57" i="1"/>
  <c r="H57" i="1"/>
  <c r="N37" i="1" l="1"/>
  <c r="M37" i="1"/>
  <c r="L37" i="1"/>
  <c r="K37" i="1"/>
  <c r="J37" i="1"/>
  <c r="I37" i="1"/>
  <c r="H37" i="1"/>
  <c r="N16" i="1" l="1"/>
  <c r="N79" i="1" l="1"/>
  <c r="N61" i="1"/>
  <c r="N80" i="1"/>
  <c r="N81" i="1"/>
  <c r="N62" i="1"/>
  <c r="N94" i="1"/>
  <c r="N42" i="1"/>
  <c r="N22" i="1"/>
  <c r="N95" i="1"/>
  <c r="N43" i="1"/>
  <c r="N23" i="1"/>
  <c r="N96" i="1"/>
  <c r="N68" i="1"/>
  <c r="N44" i="1"/>
  <c r="N24" i="1"/>
  <c r="N93" i="1"/>
  <c r="N82" i="1"/>
  <c r="N60" i="1"/>
  <c r="N58" i="1"/>
  <c r="N45" i="1"/>
  <c r="N17" i="1"/>
  <c r="N78" i="1"/>
  <c r="N69" i="1"/>
  <c r="N20" i="1"/>
  <c r="N41" i="1"/>
  <c r="N39" i="1"/>
  <c r="N25" i="1"/>
  <c r="N18" i="1"/>
  <c r="N92" i="1"/>
  <c r="N59" i="1"/>
  <c r="N46" i="1"/>
  <c r="N77" i="1"/>
  <c r="N21" i="1"/>
  <c r="N19" i="1"/>
  <c r="N40" i="1"/>
  <c r="N38" i="1"/>
  <c r="M16" i="1"/>
  <c r="L16" i="1"/>
  <c r="K16" i="1"/>
  <c r="J16" i="1"/>
  <c r="I16" i="1"/>
  <c r="H16" i="1"/>
  <c r="K79" i="1" l="1"/>
  <c r="K61" i="1"/>
  <c r="K80" i="1"/>
  <c r="K81" i="1"/>
  <c r="K62" i="1"/>
  <c r="H80" i="1"/>
  <c r="H81" i="1"/>
  <c r="H61" i="1"/>
  <c r="H79" i="1"/>
  <c r="H62" i="1"/>
  <c r="L81" i="1"/>
  <c r="L62" i="1"/>
  <c r="L79" i="1"/>
  <c r="L61" i="1"/>
  <c r="L80" i="1"/>
  <c r="M80" i="1"/>
  <c r="M81" i="1"/>
  <c r="M62" i="1"/>
  <c r="M79" i="1"/>
  <c r="M61" i="1"/>
  <c r="J79" i="1"/>
  <c r="J61" i="1"/>
  <c r="J80" i="1"/>
  <c r="J81" i="1"/>
  <c r="J62" i="1"/>
  <c r="I81" i="1"/>
  <c r="I80" i="1"/>
  <c r="I62" i="1"/>
  <c r="I79" i="1"/>
  <c r="I61" i="1"/>
  <c r="L82" i="1"/>
  <c r="J82" i="1"/>
  <c r="M82" i="1"/>
  <c r="I82" i="1"/>
  <c r="J77" i="1"/>
  <c r="J46" i="1"/>
  <c r="J38" i="1"/>
  <c r="J18" i="1"/>
  <c r="J78" i="1"/>
  <c r="J58" i="1"/>
  <c r="J39" i="1"/>
  <c r="J19" i="1"/>
  <c r="J92" i="1"/>
  <c r="J59" i="1"/>
  <c r="J40" i="1"/>
  <c r="J20" i="1"/>
  <c r="J44" i="1"/>
  <c r="J42" i="1"/>
  <c r="J95" i="1"/>
  <c r="J93" i="1"/>
  <c r="J60" i="1"/>
  <c r="J68" i="1"/>
  <c r="J24" i="1"/>
  <c r="J22" i="1"/>
  <c r="J45" i="1"/>
  <c r="J43" i="1"/>
  <c r="J41" i="1"/>
  <c r="J17" i="1"/>
  <c r="J96" i="1"/>
  <c r="J94" i="1"/>
  <c r="J69" i="1"/>
  <c r="J25" i="1"/>
  <c r="J23" i="1"/>
  <c r="J21" i="1"/>
  <c r="K82" i="1"/>
  <c r="K78" i="1"/>
  <c r="K58" i="1"/>
  <c r="K39" i="1"/>
  <c r="K19" i="1"/>
  <c r="K92" i="1"/>
  <c r="K59" i="1"/>
  <c r="K40" i="1"/>
  <c r="K20" i="1"/>
  <c r="K93" i="1"/>
  <c r="K60" i="1"/>
  <c r="K41" i="1"/>
  <c r="K21" i="1"/>
  <c r="K95" i="1"/>
  <c r="K77" i="1"/>
  <c r="K68" i="1"/>
  <c r="K38" i="1"/>
  <c r="K24" i="1"/>
  <c r="K22" i="1"/>
  <c r="K45" i="1"/>
  <c r="K43" i="1"/>
  <c r="K17" i="1"/>
  <c r="K96" i="1"/>
  <c r="K94" i="1"/>
  <c r="K69" i="1"/>
  <c r="K25" i="1"/>
  <c r="K23" i="1"/>
  <c r="K18" i="1"/>
  <c r="K46" i="1"/>
  <c r="K44" i="1"/>
  <c r="K42" i="1"/>
  <c r="L92" i="1"/>
  <c r="L59" i="1"/>
  <c r="L40" i="1"/>
  <c r="L20" i="1"/>
  <c r="L93" i="1"/>
  <c r="L60" i="1"/>
  <c r="L41" i="1"/>
  <c r="L21" i="1"/>
  <c r="L94" i="1"/>
  <c r="L42" i="1"/>
  <c r="L22" i="1"/>
  <c r="L77" i="1"/>
  <c r="L68" i="1"/>
  <c r="L19" i="1"/>
  <c r="L38" i="1"/>
  <c r="L24" i="1"/>
  <c r="L58" i="1"/>
  <c r="L45" i="1"/>
  <c r="L43" i="1"/>
  <c r="L17" i="1"/>
  <c r="L96" i="1"/>
  <c r="L78" i="1"/>
  <c r="L69" i="1"/>
  <c r="L39" i="1"/>
  <c r="L25" i="1"/>
  <c r="L23" i="1"/>
  <c r="L18" i="1"/>
  <c r="L46" i="1"/>
  <c r="L44" i="1"/>
  <c r="L95" i="1"/>
  <c r="M93" i="1"/>
  <c r="M60" i="1"/>
  <c r="M41" i="1"/>
  <c r="M21" i="1"/>
  <c r="M94" i="1"/>
  <c r="M42" i="1"/>
  <c r="M22" i="1"/>
  <c r="M95" i="1"/>
  <c r="M43" i="1"/>
  <c r="M23" i="1"/>
  <c r="M40" i="1"/>
  <c r="M38" i="1"/>
  <c r="M24" i="1"/>
  <c r="M58" i="1"/>
  <c r="M45" i="1"/>
  <c r="M17" i="1"/>
  <c r="M96" i="1"/>
  <c r="M78" i="1"/>
  <c r="M69" i="1"/>
  <c r="M20" i="1"/>
  <c r="M39" i="1"/>
  <c r="M25" i="1"/>
  <c r="M18" i="1"/>
  <c r="M92" i="1"/>
  <c r="M59" i="1"/>
  <c r="M46" i="1"/>
  <c r="M44" i="1"/>
  <c r="M77" i="1"/>
  <c r="M68" i="1"/>
  <c r="M19" i="1"/>
  <c r="H96" i="1"/>
  <c r="H68" i="1"/>
  <c r="H44" i="1"/>
  <c r="H24" i="1"/>
  <c r="H69" i="1"/>
  <c r="H45" i="1"/>
  <c r="H25" i="1"/>
  <c r="H17" i="1"/>
  <c r="H77" i="1"/>
  <c r="H46" i="1"/>
  <c r="H38" i="1"/>
  <c r="H23" i="1"/>
  <c r="H21" i="1"/>
  <c r="H42" i="1"/>
  <c r="H40" i="1"/>
  <c r="H19" i="1"/>
  <c r="H95" i="1"/>
  <c r="H93" i="1"/>
  <c r="H82" i="1"/>
  <c r="H60" i="1"/>
  <c r="H58" i="1"/>
  <c r="H78" i="1"/>
  <c r="H22" i="1"/>
  <c r="H20" i="1"/>
  <c r="H43" i="1"/>
  <c r="H41" i="1"/>
  <c r="H39" i="1"/>
  <c r="H94" i="1"/>
  <c r="H92" i="1"/>
  <c r="H59" i="1"/>
  <c r="H18" i="1"/>
  <c r="I69" i="1"/>
  <c r="I45" i="1"/>
  <c r="I25" i="1"/>
  <c r="I17" i="1"/>
  <c r="I77" i="1"/>
  <c r="I46" i="1"/>
  <c r="I38" i="1"/>
  <c r="I18" i="1"/>
  <c r="I78" i="1"/>
  <c r="I58" i="1"/>
  <c r="I39" i="1"/>
  <c r="I23" i="1"/>
  <c r="I21" i="1"/>
  <c r="I44" i="1"/>
  <c r="I42" i="1"/>
  <c r="I40" i="1"/>
  <c r="I19" i="1"/>
  <c r="I95" i="1"/>
  <c r="I93" i="1"/>
  <c r="I60" i="1"/>
  <c r="I68" i="1"/>
  <c r="I24" i="1"/>
  <c r="I22" i="1"/>
  <c r="I20" i="1"/>
  <c r="I43" i="1"/>
  <c r="I41" i="1"/>
  <c r="I96" i="1"/>
  <c r="I94" i="1"/>
  <c r="I92" i="1"/>
  <c r="I59" i="1"/>
</calcChain>
</file>

<file path=xl/sharedStrings.xml><?xml version="1.0" encoding="utf-8"?>
<sst xmlns="http://schemas.openxmlformats.org/spreadsheetml/2006/main" count="609" uniqueCount="330">
  <si>
    <t>MISSION</t>
  </si>
  <si>
    <t>VISION</t>
  </si>
  <si>
    <t>KEY GOALS, OBJECTIVES, AND PERFORMANCE MEASURES</t>
  </si>
  <si>
    <t>Performance Measures</t>
  </si>
  <si>
    <t>MFR SUBMISSION FOR  FISCAL YEAR:</t>
  </si>
  <si>
    <t>Performance Measure</t>
  </si>
  <si>
    <t>Obj. 1.1</t>
  </si>
  <si>
    <t>Code</t>
  </si>
  <si>
    <t>M101</t>
  </si>
  <si>
    <t>Endnotes / Comments</t>
  </si>
  <si>
    <t>1998 Act.</t>
  </si>
  <si>
    <t>1999 Act.</t>
  </si>
  <si>
    <t>2000 Act.</t>
  </si>
  <si>
    <t>2001 Act.</t>
  </si>
  <si>
    <t>2002 Act.</t>
  </si>
  <si>
    <t>2003 Act.</t>
  </si>
  <si>
    <t>2004 Act.</t>
  </si>
  <si>
    <t>2005 Act.</t>
  </si>
  <si>
    <t>2006 Act.</t>
  </si>
  <si>
    <t>2007 Act.</t>
  </si>
  <si>
    <t>2008 Act.</t>
  </si>
  <si>
    <t>2009 Act.</t>
  </si>
  <si>
    <t>2010 Act.</t>
  </si>
  <si>
    <t>2011 Act.</t>
  </si>
  <si>
    <t>2012 Act.</t>
  </si>
  <si>
    <t>2013 Act.</t>
  </si>
  <si>
    <t>2014 Act.</t>
  </si>
  <si>
    <t>2015 Act.</t>
  </si>
  <si>
    <t>Goal 1.</t>
  </si>
  <si>
    <t>Goal 2.</t>
  </si>
  <si>
    <t>Obj. 2.1</t>
  </si>
  <si>
    <t>Goal 3.</t>
  </si>
  <si>
    <t>Obj. 3.1</t>
  </si>
  <si>
    <t>M301</t>
  </si>
  <si>
    <t>M302</t>
  </si>
  <si>
    <t>M201</t>
  </si>
  <si>
    <t>M202</t>
  </si>
  <si>
    <t>Goal 4.</t>
  </si>
  <si>
    <t>Obj. 4.1</t>
  </si>
  <si>
    <t>M401</t>
  </si>
  <si>
    <t>Goal 5.</t>
  </si>
  <si>
    <t>Obj. 5.1</t>
  </si>
  <si>
    <t>M501</t>
  </si>
  <si>
    <t>Obj. 3.2</t>
  </si>
  <si>
    <t>M502</t>
  </si>
  <si>
    <t>Obj. 1.2</t>
  </si>
  <si>
    <t>Obj. 1.3</t>
  </si>
  <si>
    <t>M102</t>
  </si>
  <si>
    <t>M103</t>
  </si>
  <si>
    <t>Obj. 5.2</t>
  </si>
  <si>
    <t>MFR Data</t>
  </si>
  <si>
    <t>M303</t>
  </si>
  <si>
    <t>M402</t>
  </si>
  <si>
    <t>M203</t>
  </si>
  <si>
    <t>M204</t>
  </si>
  <si>
    <t>M205</t>
  </si>
  <si>
    <t>M206</t>
  </si>
  <si>
    <t>M207</t>
  </si>
  <si>
    <t>Obj. 2.2</t>
  </si>
  <si>
    <t>Obj. 2.3</t>
  </si>
  <si>
    <t>Obj. 2.4</t>
  </si>
  <si>
    <t>Frostburg State University will be recognized as a student-centered teaching and learning institution. The University will be known nationally for its emphasis on experiential education, its commitment to sustainability, and for the quality of its graduates as critical thinkers, life-long learners, and technologically competent global citizens.</t>
  </si>
  <si>
    <t>Address Statewide and regional workforce needs by preparing a changing student population for an era of complexity and globalization.</t>
  </si>
  <si>
    <t>Obj. 1.4</t>
  </si>
  <si>
    <t>M104</t>
  </si>
  <si>
    <t>M105</t>
  </si>
  <si>
    <t>M106</t>
  </si>
  <si>
    <t>M107</t>
  </si>
  <si>
    <t>M108</t>
  </si>
  <si>
    <t>M109</t>
  </si>
  <si>
    <t>Number of undergraduates enrolled in STEM programs</t>
  </si>
  <si>
    <t xml:space="preserve">Number of graduates of STEM programs (annually) </t>
  </si>
  <si>
    <t xml:space="preserve">Number of undergraduates and Master of Arts (MAT) post-bachelor’s enrolled in teacher education </t>
  </si>
  <si>
    <t xml:space="preserve">Number of undergraduates and MAT post-bachelor’s completing teacher training </t>
  </si>
  <si>
    <t>Pass rates for undergraduates and MAT post-bachelor’s on Praxis II exam</t>
  </si>
  <si>
    <t>Number of undergraduates enrolled in Nursing (RN to BSN) program</t>
  </si>
  <si>
    <t>Number of graduates of the Nursing (RN to BSN) program</t>
  </si>
  <si>
    <t>Number of annual off-campus course enrollments</t>
  </si>
  <si>
    <t>Promote an institutional image of academic distinction and ensure stable institutional enrollment through admission of students prepared to succeed in college and persist to graduation.</t>
  </si>
  <si>
    <t>M208</t>
  </si>
  <si>
    <t>M209</t>
  </si>
  <si>
    <t xml:space="preserve">Percent of economically disadvantaged students </t>
  </si>
  <si>
    <t>Recruit and retain diverse and talented faculty and staff committed to student learning and University goals.</t>
  </si>
  <si>
    <t>Obj. 3.3</t>
  </si>
  <si>
    <t>Obj. 3.4</t>
  </si>
  <si>
    <t>M304</t>
  </si>
  <si>
    <t>M305</t>
  </si>
  <si>
    <t>Faculty diversity: Women (full-time faculty)</t>
  </si>
  <si>
    <t>African-American (full-time faculty)</t>
  </si>
  <si>
    <t>Achievement of professional accreditation by program</t>
  </si>
  <si>
    <t>Enhance facilities and the campus environment in order to support and reinforce student learning.</t>
  </si>
  <si>
    <t>Percent of replacement cost expended in facility renewal</t>
  </si>
  <si>
    <t>Rate of operating budget reallocation</t>
  </si>
  <si>
    <t>Headcount enrollment (Fall total in fiscal year)</t>
  </si>
  <si>
    <t>Number of graduates with a bachelor’s degree</t>
  </si>
  <si>
    <t>Number of initiatives</t>
  </si>
  <si>
    <t>M503</t>
  </si>
  <si>
    <t>M504</t>
  </si>
  <si>
    <t>M505</t>
  </si>
  <si>
    <t>M506</t>
  </si>
  <si>
    <t>Obj. 5.3</t>
  </si>
  <si>
    <t>Promote economic development in Western Maryland and in the region.</t>
  </si>
  <si>
    <t>Goal 6.</t>
  </si>
  <si>
    <t>Obj. 6.1</t>
  </si>
  <si>
    <t>Obj. 6.2</t>
  </si>
  <si>
    <t>Obj. 6.3</t>
  </si>
  <si>
    <t>Obj. 6.4</t>
  </si>
  <si>
    <t>Obj. 6.5</t>
  </si>
  <si>
    <t>Promote activities that demonstrate the University’s educational distinction.</t>
  </si>
  <si>
    <t>M601</t>
  </si>
  <si>
    <t>M602</t>
  </si>
  <si>
    <t>M603</t>
  </si>
  <si>
    <t>M604</t>
  </si>
  <si>
    <t>M605</t>
  </si>
  <si>
    <t>Funds raised in annual giving ($ millions)</t>
  </si>
  <si>
    <t>Number of students involved in community outreach</t>
  </si>
  <si>
    <t>Number faculty awards</t>
  </si>
  <si>
    <t>Course units taught by FTE core faculty</t>
  </si>
  <si>
    <t>Days of public service per FTE faculty</t>
  </si>
  <si>
    <t>Obj. 2.5</t>
  </si>
  <si>
    <t>Obj. 2.6</t>
  </si>
  <si>
    <t>Obj. 2.7</t>
  </si>
  <si>
    <t>Obj. 2.8</t>
  </si>
  <si>
    <t xml:space="preserve">Number of Nursing (RN to BSN) program graduates employed in Maryland </t>
  </si>
  <si>
    <t>Number of graduates working in Maryland (triennial survey)</t>
  </si>
  <si>
    <t>Percent of graduates employed one year out (triennial survey)</t>
  </si>
  <si>
    <t>Satisfaction with education for work (triennial survey)</t>
  </si>
  <si>
    <t>Satisfaction with education for graduate or professional school (triennial survey)</t>
  </si>
  <si>
    <t>N/A</t>
  </si>
  <si>
    <t>Median salary of graduates (triennial survey)</t>
  </si>
  <si>
    <t>Program Code</t>
  </si>
  <si>
    <t>2016 Act.</t>
  </si>
  <si>
    <t>CY/FY/FFY?</t>
  </si>
  <si>
    <t>FY</t>
  </si>
  <si>
    <t>2017 Act.</t>
  </si>
  <si>
    <t>2018 Act.</t>
  </si>
  <si>
    <t xml:space="preserve">PERFORMANCE DISCUSSION </t>
  </si>
  <si>
    <t>DATA DEFINITIONS AND CONTROL PROCEDURES</t>
  </si>
  <si>
    <t xml:space="preserve">Use this column to discuss performance on per measure basis. </t>
  </si>
  <si>
    <t>Type (Input, output, outcome, quality, efficiency)</t>
  </si>
  <si>
    <t>Description and Definitions of Terms</t>
  </si>
  <si>
    <t xml:space="preserve">Data Source/Provider  of Data </t>
  </si>
  <si>
    <t>Document or Database Source</t>
  </si>
  <si>
    <t xml:space="preserve">Contact Information </t>
  </si>
  <si>
    <t>Method of data collection</t>
  </si>
  <si>
    <t>Frequency of data collection</t>
  </si>
  <si>
    <t xml:space="preserve">Report Timeframe </t>
  </si>
  <si>
    <t>Calculation method(s) or formula(s)</t>
  </si>
  <si>
    <t xml:space="preserve">Data Accuracy and Reliability </t>
  </si>
  <si>
    <t>Qualifications, limitations, or areas needing improvement`</t>
  </si>
  <si>
    <t>Benchmarks (if applicable)</t>
  </si>
  <si>
    <t xml:space="preserve">IDENTIFIERS </t>
  </si>
  <si>
    <t>Goal Number</t>
  </si>
  <si>
    <t>Objective Number</t>
  </si>
  <si>
    <t xml:space="preserve">Section Title in    "All Data" tab </t>
  </si>
  <si>
    <t xml:space="preserve"> Column Title in "All Data" tab</t>
  </si>
  <si>
    <t>Description</t>
  </si>
  <si>
    <t>IDENTIFIERS</t>
  </si>
  <si>
    <t xml:space="preserve">Goal Number </t>
  </si>
  <si>
    <t xml:space="preserve">Provide the MFR goal number for this performance measure. </t>
  </si>
  <si>
    <t xml:space="preserve">Objective Number </t>
  </si>
  <si>
    <t xml:space="preserve">Provide the objective number for this performance measure. </t>
  </si>
  <si>
    <t>DATA DEFINITION AND CONTROL PROCEDURES</t>
  </si>
  <si>
    <t xml:space="preserve">Indicate the performance measure type as input, output, outcome, quality, or efficiency. Refer to the MFR Guidebook Section A.3 (page 84) for additional guidance. 
</t>
  </si>
  <si>
    <t xml:space="preserve">Provide complete written description of exactly what is being measured in plain lanaguage. Define all terms from written description that need further explanation to ensure consistent interpretation and calculation. </t>
  </si>
  <si>
    <t xml:space="preserve">Provide name of the program/unit if internal source, or the name of the external source/third party provider of data. </t>
  </si>
  <si>
    <t xml:space="preserve">Provide the document or database name, file location, and name of organization that collects and maintains data and name of the document. If the document is on a personal computer, specify which drive and file folder(s). Indicate if data comes from a paper record, in house electronic file, or third party database. Provide the Web address if applicable. </t>
  </si>
  <si>
    <t xml:space="preserve">What entity or person owns and maintains the database? Specify whom to contract to learn more about the sources of data. </t>
  </si>
  <si>
    <t>Describe the method of data collection and storage.</t>
  </si>
  <si>
    <t xml:space="preserve">Specify how often the data is collected (monthly, annually, etc.) </t>
  </si>
  <si>
    <t xml:space="preserve">Specify whether data represent state fiscal year, federal fiscal year, calendar year or academic year. </t>
  </si>
  <si>
    <t xml:space="preserve">Provide the calculation method or formula used to arrive at this performance measure. The formula will include the specific data elements referenced under "Data Source/Provider of Data" above. </t>
  </si>
  <si>
    <t xml:space="preserve">How is accuracy and reliability of the data ensured? Describe what steps are taken to ensure data is not duplicated (audits, mgmt review, provider processes, etc.). </t>
  </si>
  <si>
    <t xml:space="preserve">Describe any qualifications for use of the data. Indicate any outstanding issues or action items that need to be addressed. Identify improvements in terms of data collection, reporting, etc. that are needed to make this performance measure more useful. </t>
  </si>
  <si>
    <t xml:space="preserve">For comparision purposes, cite performance information for similar internal programs or programs in other jurisdictions or other states, national standards, or other sources such as published articles, research, audits, or management evaluations. </t>
  </si>
  <si>
    <t>Second-year retention rate at FSU all students</t>
  </si>
  <si>
    <t>Six-year graduation rate from FSU (or another public university in Maryland) for all students</t>
  </si>
  <si>
    <t>Second-year retention rate at FSU for minority students</t>
  </si>
  <si>
    <t>Six-year graduation rate from FSU (or another public university in Maryland) for African-American students</t>
  </si>
  <si>
    <t xml:space="preserve">Second year retention rate at FSU for African-American students </t>
  </si>
  <si>
    <t>EIS</t>
  </si>
  <si>
    <t>Every Fall</t>
  </si>
  <si>
    <t>The number of undergraduate and post-baccalaureate (MAT) students who have been accepted and enrolled into a teacher-training program (in most institutions, acceptance into a teacher training program may require passing Praxis I).</t>
  </si>
  <si>
    <t>Title II</t>
  </si>
  <si>
    <t>Tittle II</t>
  </si>
  <si>
    <t xml:space="preserve">Every Fall </t>
  </si>
  <si>
    <t xml:space="preserve">The number of undergraduate students who are registered nurses that meet the program admission criteria including an active, unencumbered RN license in Maryland. </t>
  </si>
  <si>
    <t xml:space="preserve">RN – BSN Nursing enrollment data are collected at fall census based on the student data procedures detailed below in number 4. FSU tracks RN to BSN Nursing majors through the Semester Enrolled Population Research File (M403/P409). </t>
  </si>
  <si>
    <t>Headcount enrollment (Fall Total in FY</t>
  </si>
  <si>
    <t>The number of enrollments in courses offered off campus and through the Internet, IVN, etc.  Note: this is not an unduplicated count, but the sum of enrollments in all distance education and off campus courses. Off campus duplicative course enrollments for FY (summer, fall, and spring).</t>
  </si>
  <si>
    <t>Institutional Off-campus enrollment form</t>
  </si>
  <si>
    <t>Student Information System</t>
  </si>
  <si>
    <t>SIS</t>
  </si>
  <si>
    <t>Academic Year</t>
  </si>
  <si>
    <t>Common Data Set</t>
  </si>
  <si>
    <t>Fiscal Year</t>
  </si>
  <si>
    <t>Minority undergraduate enrollment data is selected from the student data defined in number 4 above. Minority undergraduate enrollment definitions are established by USM, MHEC, and the U.S. Department of Education’s Integrated Postsecondary Education Data System (IPEDS). This data is collected on the admissions application.</t>
  </si>
  <si>
    <t>Number of initiatives located at FSU</t>
  </si>
  <si>
    <t xml:space="preserve">Institutional </t>
  </si>
  <si>
    <t>Work with state and local government agencies to attract initiatives to ABC @ FSU.</t>
  </si>
  <si>
    <t>Annual</t>
  </si>
  <si>
    <t xml:space="preserve">Annual </t>
  </si>
  <si>
    <t>Self-Reported</t>
  </si>
  <si>
    <t>Number of bachelor’s degree recipients in STEM programs (annually)</t>
  </si>
  <si>
    <t>DIS</t>
  </si>
  <si>
    <t>Number of graduates in RN to BSN Nursing program (annually)</t>
  </si>
  <si>
    <t>Fiscal Year basis</t>
  </si>
  <si>
    <t>Number of undergraduate and post-baccalaureate students completing teacher training program</t>
  </si>
  <si>
    <t>Total bachelor's degree recipients</t>
  </si>
  <si>
    <t>The number of students graduating with a bachelor's degree (note: this is NOT the number of bachelor's degrees awarded)</t>
  </si>
  <si>
    <t xml:space="preserve">Degree Data:  The degree data is reported each July to USM, MHEC, and each spring the U.S. Department of Education (ED) using definitions established by the ED. The M416 Degree File is produced at the end of each fiscal year (FY file contains degrees awarded for Aug, Dec, Jan, May) and is based on MHEC’s DIS (M413).  This file contains degree related academic data for each student graduating in the fiscal year. It facilitates research based on the same data as reported to MHEC. The collection satisfies the requirement for a "degree" file extract to be made at the time data is extracted for reporting to MHEC. The detailed student information is data entered by The Office of Admissions, Office of Graduate Services, the Office of the Registrar, academic departments, and other access points.  This file contains one record for each student receiving a degree during the academic year (July 1 through June 30) specified.  Because it contains the same data as is on the MHEC DIS Standard File, plus other census data as it was when degree information was reported to the MHEC, it facilitates research based on the same data as reported to the MHEC. The YY in the file name (M416_YY) is the academic year identification, e.g., M416_18 contains degree recipient information for the 2017-18
 academic year.  The data on the file is taken from the institution's PeopleSoft tables.  For each student who has received one or more degrees or certificates at the institution during the academic year, there is one 300 character record. FSU uses PeopleSoft for its ERP system. The Office of Information Technology is responsible for maintaining the ERP system.
</t>
  </si>
  <si>
    <t xml:space="preserve">Six year graduation rate:
-African-American
-Minority
-All students
</t>
  </si>
  <si>
    <t xml:space="preserve">MHEC:
EIS, DIS
MHEC:
EIS, DIS
</t>
  </si>
  <si>
    <t>First time cohort for previous six years ago</t>
  </si>
  <si>
    <t xml:space="preserve">Data for fiscal year actuals are taken from an annual report prepared each spring by the Maryland Higher Education Commission for the public four- year institutions in Maryland showing the second-year retention rate for all students, second-year retention rate for minority students, second-year retention rate for African-American students, six-year graduation rate for all students, six-year graduation rate for all minority students, and six-year graduation rate for all African-American students. A report is prepared by MHEC and sent to the USMO and each campus. MHEC defines the cohort as: (Retention and Graduation Rates at Maryland Public Four-Year Institutions, MHEC 2014). “…Figures for the entering class of 1996 and beyond include changes resulting from the development of the Federal Graduation Rate Survey (GRS).
• Retention rate of all first-time, full-time undergraduates and not just first-time, full-time freshmen are included.
• Retention rate is the percentage of first-time, full-time undergraduates who re-enrolled at Frostburg State University one year after matriculation.
• Graduation rate is the percentage of first-time, full-time undergraduates who graduated from any Maryland public four-year institution within six years of matriculation.
• Students who are enrolled at multiple institutions are included more than once in the cohort. Prior to the 1996 cohort these cross-enrolled students were reported at only one campus on a randomly selected basis.
• If an institution reports a new social security number for a student, the student is tracked on the basis of the new number. In earlier cohorts, these students were treated as having un-enrolled from the institution. The impact of this change is greatest at institutions with large numbers of foreign students, who are often assigned a temporary identification numbers when they initially enroll.
• The method used to match student enrollment and degree attainment is based on the federal GRS procedures and on the recommendations of an intersegmental workgroup. Information on cohorts from previous years remains unchanged….”
</t>
  </si>
  <si>
    <t>The percentage of first-time, full-time degree-seeking undergraduates who re-enrolled at Frostburg State University.  Minority: see #8 above.  Data provided by MHEC.</t>
  </si>
  <si>
    <t xml:space="preserve">The percentage of first-time, full-time degree-seeking undergraduates who re-enrolled at Frostburg State University.  </t>
  </si>
  <si>
    <t xml:space="preserve">Retention rate of all first-time, full-time undergraduates and not just first-time, full-time freshmen are included. Retention rate is the percentage of first-time, full-time undergraduates who re-enrolled at Frostburg State University one year after matriculation.
</t>
  </si>
  <si>
    <t>Percent minority (Fall undergraduate in fiscal year)</t>
  </si>
  <si>
    <t xml:space="preserve">Percent African-American (Fall undergraduate in fiscal year) </t>
  </si>
  <si>
    <t>ETS</t>
  </si>
  <si>
    <t>Pass Rate for Praxis II exam.</t>
  </si>
  <si>
    <t xml:space="preserve">FY 14: Summer 12+Fall 12+Spring 13 
FY 15: Summer 13+Fall 13+Spring 14 
FY 16: Summer 14+Fall 14+Spring 15  
FY 17: Summer 15+Fall 15+Spring 16 
FY 18: Summer 16+Fall 16+Spring 17 
FY 19: Summer 17+Fall 17+Spring 18 
FY20: Summer 19+Fall 19+Spring 20
(est.)
</t>
  </si>
  <si>
    <t>Nursing Department</t>
  </si>
  <si>
    <t>Self Report</t>
  </si>
  <si>
    <t>Reported by department.</t>
  </si>
  <si>
    <t>AIR uses data extracted from the FSU’s student administration system - PeopleSoft Administrative Workflow System (PAWS) on the official semester census day to create a Course File which is then used for subsequent course inquiries. Distance education and off campus enrollment is calculated by counting all enrollment generated by a course in the summer, fall, and spring semesters.  Included is the number of enrollments in courses offered off campus and/or through the Internet, IVN, etc.  This is not an unduplicated count, but the total sum of enrollments in all distance education and off campus courses.  The course file is produced each fall, Intersession, spring and summer semester on the SIS "census date". This file is used as input to produce course unit level file containing the total number of credit hours and courses taught by Faculty/Course, and instructional levels. This file contains student, course, and instructor information.</t>
  </si>
  <si>
    <t>MHEC: EIS/DIS</t>
  </si>
  <si>
    <t xml:space="preserve">Data for fiscal year actuals are taken from an annual report prepared each spring by the Maryland Higher Education Commission for the public four- year institutions in Maryland showing the second-year retention rate for all students, second-year retention rate for minority students, second-year retention rate for African-American students, six-year graduation rate for all students, six-year graduation rate for all minority students, and six-year graduation rate for all African-American students. A report is prepared by MHEC and sent to the USMO and each campus. MHEC defines the cohort as: </t>
  </si>
  <si>
    <t>Graduation rate is the percentage of first-time, full-time undergraduates who graduated from any Maryland public four-year institution within six years of matriculation.</t>
  </si>
  <si>
    <t xml:space="preserve">Second year retention rate: Minority
</t>
  </si>
  <si>
    <t>Median salary of graduates</t>
  </si>
  <si>
    <t>MHEC Follow Up Graduate Survey</t>
  </si>
  <si>
    <t>Alumni Survey</t>
  </si>
  <si>
    <t>Every three years</t>
  </si>
  <si>
    <t>Data are taken from the Alumni Follow-up Survey, sponsored by MHEC, and reported to both MHEC and the USM. Because alumni data are reported in ranges, the SAS univariate procedure was used. The univariate performs parametric and nonparametric analysis of a sample from a single population. The UNIVARIATE procedure produces descriptive statistics and exploratory data analysis.</t>
  </si>
  <si>
    <t>Faculty Diversity FT</t>
  </si>
  <si>
    <t>Institution EDS</t>
  </si>
  <si>
    <t>Expansion of inputs to include health sciences and nursing</t>
  </si>
  <si>
    <t>SIS EDS</t>
  </si>
  <si>
    <t>Faculty achievement awards-institutional awards that come from the Office of the Provost</t>
  </si>
  <si>
    <t xml:space="preserve">Institution </t>
  </si>
  <si>
    <t>Awards, honors, and distinctions – any awards, stemming from a wide variety of areas, granted by something or someone external</t>
  </si>
  <si>
    <t>Definitions from News and Media Services within the FSU Professional Achievements publication.</t>
  </si>
  <si>
    <t>MHEC Alumni Survey</t>
  </si>
  <si>
    <t>Student satisfaction with education received for employment</t>
  </si>
  <si>
    <t>Student satisfaction with education received for graduate or professional school</t>
  </si>
  <si>
    <t xml:space="preserve">The percentage of bachelor’s degree recipients who rated their preparation for advanced education as excellent, good or adequate (fair). </t>
  </si>
  <si>
    <t xml:space="preserve">The percentage of bachelor’s degree recipients employed full-time within one year of graduation and who rated their education as excellent, good, or adequate (fair) preparation for their job. </t>
  </si>
  <si>
    <t>% of replacement cost expended in facility renewal and renovation</t>
  </si>
  <si>
    <t>USM Office of Capital Budget</t>
  </si>
  <si>
    <t>Efficiency Efforts of the USM</t>
  </si>
  <si>
    <t xml:space="preserve">Expenditures from operating and capital budgets on facility renewal and renovation as a percentage of the total replacement value.  USM Office will provide replacement value. &lt;[Operating facilities renewal (state supported) + capital facilities renewal (amount included in Academic Revenue Bonds) divided by the 2% replacement value] multiplied by .02 &gt; </t>
  </si>
  <si>
    <t>Data are taken by AIR directly from the USMO’s spreadsheet labeled "University System of Maryland Managing for Results Additional Information.” The value definitions are Operating Facilities Renewal = amount EXPENDED in Object 14 (state supported only - BOR book actual year) and Capital Facilities Renewal = amount included in the Academic Revenue Bonds for facilities renewal. Facilities renewal is the planned renovation, adaptation, replacement, or upgrade of the systems of a capital asset during its life span such that it meets assigned functions in a reliable manner. See USM Policies and Statements at SECTION VIII:</t>
  </si>
  <si>
    <t>Fiscal and Business Affairs Section VIII-10.10</t>
  </si>
  <si>
    <t>Number of graduates working in Maryland</t>
  </si>
  <si>
    <t>Percent of Graduates Employed One Year out</t>
  </si>
  <si>
    <t>The percentage of bachelor’s degree recipients from who held full- or part-time jobs in Maryland within one year of graduation as derived from the follow up survey of graduates</t>
  </si>
  <si>
    <t>Funds raised in annual giving</t>
  </si>
  <si>
    <t xml:space="preserve">UMF/VSE Report
</t>
  </si>
  <si>
    <t>The University’s Center for Volunteerism and National Service provides opportunities for Frostburg students and faculty to engage in effective and needed community service, volunteerism, service-learning, and national service activities in western Maryland. The Director is responsible for managing the reporting data. The Director tallies the total number of students involved in all events. This is not an unduplicated count, but the sum of the all students and events supporting the community outreach initiatives.</t>
  </si>
  <si>
    <t>Campaign cumulative total as of the end of each FY.</t>
  </si>
  <si>
    <t>News and Media Services</t>
  </si>
  <si>
    <t>Awards, honors, and distinctions – any awards, stemming from a wide variety of areas, granted by something or someone external.</t>
  </si>
  <si>
    <t/>
  </si>
  <si>
    <t>USM Faculty Workload Report.</t>
  </si>
  <si>
    <t xml:space="preserve">USM Faculty Workload Report. </t>
  </si>
  <si>
    <t xml:space="preserve"> Non-Instructional Productivity Report</t>
  </si>
  <si>
    <t xml:space="preserve">Days spent in public service with public school systems, government agencies, non-profit organizations, and businesses. 
FTE faculty.  The number of headcount faculty adjusted to reflect their assignment to the department.  For example, faculty who held a joint appointment in another department or USM institution, and part-time tenured/tenure-track faculty, should be reported as a fraction based on their appointment to the reporting department.  Also, if a faculty member is on sabbatical for a full year and is paid at half rate, then he/she should be counted as 0.50 FTEF.  The expected load would be reduced by 50%. [# of Days spent in Public Service Line 36 / FTEF Line 2  = Days of public service per FTE faculty]
</t>
  </si>
  <si>
    <t xml:space="preserve">The total number of course units taught on load by each type of core faculty.  All graded instructional activity and advising should be converted to 3-credit equivalent units.  </t>
  </si>
  <si>
    <t>Course Units Taught by FTE Core Faculty</t>
  </si>
  <si>
    <t>Efficiency includes specific actions resulting on cost savings; cost avoidance; strategic reallocation; and revenue enhancement. USM Office will provide operating budget savings.</t>
  </si>
  <si>
    <t>The percentage of bachelor’s degree recipients from who held full- or part-time jobs within one year of graduation as derived from the follow up survey of graduates</t>
  </si>
  <si>
    <t>Volunteerism &amp; National Service Annual Report</t>
  </si>
  <si>
    <t xml:space="preserve">Frostburg State University (FSU) is a student-centered teaching and learning institution featuring experiential opportunities. The University offers students a distinctive and distinguished baccalaureate education along with a select set of applied master’s and doctoral programs. Frostburg serves regional and statewide economic and workforce development; promotes cultural enrichment, civic responsibility, and sustainability; and prepares future leaders to meet the challenges of a complex and changing global society. </t>
  </si>
  <si>
    <t xml:space="preserve">Six-year graduation rate from FSU (or another public university in Maryland) for minority students </t>
  </si>
  <si>
    <t>2021 Est.</t>
  </si>
  <si>
    <t>2019 Act.</t>
  </si>
  <si>
    <t>FY 15: Fall 14
FY 16: Fall 15
FY 17: Fall 16
FY 18: Fall 17
FY 19: Fall 18
FY 20: Fall 19
(est.)
FY 21: Fall 20
(est.)</t>
  </si>
  <si>
    <t xml:space="preserve">Generally, these are: 
040100 Biology 
040101 Interpretive Biology &amp; Natural History 
040299 Ethnobotany 
070100 Computer Science 
070200 Computer Information Systems 
070210 Secure Computing &amp; Information Assurance
070220 Information Technology 
070255 Information Technology Management 
090100 Engineering
170100 Mathematics 
190200 Physics 
190500 Chemistry 
191701 Earth Science.  </t>
  </si>
  <si>
    <t xml:space="preserve">STEM enrollment data are collected at fall census based on the student data procedures detailed below in number 4. In general, STEM programs are: 040100 Biology 
040101 Interpretive Biology &amp; Natural History 
040299 Ethnobotany 
070100 Computer Science
070200 Computer Information Systems 
070210 Secure Computing &amp; Information Assurance
070220 Information Technology 
070255 Information Technology Management 
090100 Engineering
170100 Mathematics 
190200 Physics 
190500 Chemistry 
191701 Earth Science.  
FSU tracks STEM majors through the Semester Enrolled Population Research File (M403/P409). </t>
  </si>
  <si>
    <t>FY 15: Sum 14+Fa 14+Spr 15 
FY 16: Sum 15+Fa 15+Spr 16 
FY 17: Sum 16+Fa 16+Spr 17 
FY 18: Sum 17+Fa 17+Spr 18
FY 19: Sum 18+Fa 18+Spr 19
FY 20: Sum 19+Fa 19+Spr 20 (est.)
FY 21: Sum 20+Fa 20+Spr 21 (est.)</t>
  </si>
  <si>
    <t>STEM undergraduates that received the award of a degree during the degree year of 2018-19. The programs are consistent with those defined in number 1 and adhere to the Degree Data procedures listed below in number 13. Use definition of STEM program: see number 1.</t>
  </si>
  <si>
    <t>Teacher education undergraduates and graduates who received the award of a degree during the degree year of 2018-19. The programs are consistent with those defined in number 2 and adhere to the Degree Data procedures listed below in number 13. Students select the teacher education major on their admissions application or through the change of major process. The Office of Assessment and Institutional Research verifies enrollment in the secondary teacher education program by reviewing students’ course enrollment patterns. Early Childhood and Elementary majors self select their program of study through the admission process. All secondary education majors have completed at least one of the following: EDUC200  EDUC201  EDUC202 EDUC308  PHEC497  ELED303 EDUC410  EDUC409  ELED403 EDUC445  ELED495  SCED496 EDUC497  EDUC300  EDUC392 EDUC391  ELED307  ELED494 EDUC447  EDUC300. In addition, the Office of Assessment and Institutional Research and the Office of Field Experiences in the College of Education collaborate in identifying students to be included. The Office of Field Experiences has the final sign off responsibility.</t>
  </si>
  <si>
    <t xml:space="preserve">RN to BSN Nursing undergraduates that received the award of a degree during the degree year of 2018-19. </t>
  </si>
  <si>
    <t>FY 15: cohort of 2013
FY 16: cohort of 2014 
FY 17: cohort of 2015 
FY 18: cohort of 2016 
FY 19: cohort of 2017
FY 20: cohort of 2018 (est.)
FY 21: cohort of 2019 (est.)</t>
  </si>
  <si>
    <t>Minority: African-American, Hispanic, Asian American, Native American, Multiracial</t>
  </si>
  <si>
    <t>Number of degree-seeking undergraduate students, both full- and part-time, who applied for financial aid and who were determined to have financial need (from line H2c of the Common Data Set 2018-2019) divided by the total number of degree-seeking undergraduates (Line H2a).</t>
  </si>
  <si>
    <t>Financial need is defined as: financial need (from line H2c of the Common Data Set 2018-2019) divided by the total number of degree-seeking undergraduates. (Line H2a). Undergraduate students included are the number of degree-seeking full-time and less-than-full-time undergraduates who applied for and were awarded financial aid from any source. CDS definitions typically align with the U.S. Department of Education’s Integrated Postsecondary Education Data System (IPEDS). The population is reported as unit record submission and is defined as any undergraduate student who submitted a FAFSA. This data entry is performed in the Office of Financial Aid and they are solely responsible for its accuracy. The data is reported through the Financial Aid Information System (FAIS) which provides information and will support analysis describing financial aid recipients and the amount of aid they receive during each academic year.  A student is to be reported through this unit record system if he/she receives financial aid.  The information reported for each student includes the student’s identification number, the amounts of financial aid received through individual financial aid programs, and information to determine the level of need.  The population to be reported in the unit record submission is defined as any undergraduate or graduate student who received some form of financial assistance as defined in these instructions.  A data record must be submitted for each financial aid award a student at the institution received. The 2017 unit record submission contains unit record data for financial aid distributed during the calendar period July 1, 2016 through June 30, 2017.  The unit record data submission file is due on or before November 15, 2017.  The Office of Assessment and Institutional Research uses a copy of FAIS to complete the CDS H section, US News and World Report, Peterson’s Guide, and other financial aid submissions.</t>
  </si>
  <si>
    <t>2017 Actual- 2016 DIS</t>
  </si>
  <si>
    <t>2020 &amp; 2021 Estimates- 2019 DIS</t>
  </si>
  <si>
    <t>2022 Est.</t>
  </si>
  <si>
    <t>2020 Act.</t>
  </si>
  <si>
    <r>
      <t xml:space="preserve">Teacher education enrollment data are collected at fall census based on the student data procedures detailed below in </t>
    </r>
    <r>
      <rPr>
        <b/>
        <u/>
        <sz val="11"/>
        <color theme="1"/>
        <rFont val="Arial Narrow"/>
        <family val="2"/>
      </rPr>
      <t>number 4</t>
    </r>
    <r>
      <rPr>
        <sz val="11"/>
        <color theme="1"/>
        <rFont val="Arial Narrow"/>
        <family val="2"/>
      </rPr>
      <t>. Students select the teacher education major on their admissions application or through the change of major process. The Office of Assessment and Institutional Research (AIR) verifies enrollment in the secondary teacher education program by reviewing students’ course enrollment pattern. All secondary education majors have completed at least one of the following: EDUC200  EDUC201  EDUC202 EDUC308  PHEC497  ELED303 EDUC410  EDUC409  ELED403 EDUC445  ELED495  SCED496 EDUC497  EDUC300  EDUC392 EDUC391  ELED307  ELED494 EDUC447  EDUC300.</t>
    </r>
  </si>
  <si>
    <r>
      <t>Student Data:</t>
    </r>
    <r>
      <rPr>
        <sz val="11"/>
        <color theme="1"/>
        <rFont val="Arial Narrow"/>
        <family val="2"/>
      </rPr>
      <t xml:space="preserve">  Enrollment data is reported each fall to USM, MHEC, and the U.S. Department of Education (ED) using definitions established by the ED. The Semester Enrolled Population Research File (M403/P409) is produced each semester on the EIS (M140) "census date", generally at the end of the drop/add period.  This file contains demographic and academic data for each student enrolled for the term.  It facilitates research based on the same data as reported to MHEC. The collection satisfies the requirement for a "census" file extract to be made at the time data is extracted for reporting to MHEC. The detailed student information is data entered by The Office of Admissions, Office of Graduate Services, and Office of the Registrar, Academic Departments, and other access points. The research file is maintained by the Office of Assessment and Institutional Research. The Offices of Admission and Graduate Services are responsible for the initial student data entry which includes the demographic and academic information. Students complete a paper or web admission application. Students self select their degree status and program of study. The Offices of Admissions and Graduate Services are responsible for verification of their data entry. Once students are admitted the Office of the Registrar manages the academic records which include all course registration, grading practices, degree audits, transcripts, address changes, residency, and name changes. The Office of the Registrar is responsible for verification of their data entry. The Vice President’s Office for Student and Educational Services is responsible for the data entry for changes of major and minors as students progress through their academic career. The Vice President’s Office for Student and Educational Services is responsible for verification of their data entry. Academic Departments are responsible for building the academic course offerings and ensuring faculty adhere to institutional policy in relation to the students’ academic record. Other offices have responsibility for such things as student dismissal and probation, NCAA eligibility, health records, and services indicators. FSU uses PeopleSoft for its ERP system. The Office of Information Technology is responsible for maintaining the ERP system. The Office of Assessment and Institutional Research verifies the student data with the responsible office through a process called Census Clean Up. Census Clean Up verifies student data field values, ensures credit hour counts, and other salient factors of the census collections.</t>
    </r>
  </si>
  <si>
    <t>Increase the number of STEM (science, technology, engineering, mathematics) program graduates from 169 in 2019 to 190 in 2024.</t>
  </si>
  <si>
    <t>Increase the number of teacher education graduates above the 2019 level of 105 by 2024.</t>
  </si>
  <si>
    <t xml:space="preserve">Increase the number of baccalaureate-level nursing graduates from 160 in 2019 to above 180 by 2024. </t>
  </si>
  <si>
    <t>Through 2024, maintain the number of students enrolled in courses delivered off campus at a level equal to or greater than the 2019 level of 10,157.</t>
  </si>
  <si>
    <t>Increase the second-year retention rate of all undergraduates from 76.7 percent in 2019 to 78.0 percent in 2024 and the six-year graduation rate from 58.1 percent in 2019 to 60.0 percent in 2024.</t>
  </si>
  <si>
    <t>By 2024, maintain the percentage of African-American undergraduates at a level equal to or greater than the 2019 level of 31.2 percent.</t>
  </si>
  <si>
    <t>By 2024, sustain the percentage of minority undergraduates at a level equal to or greater than the 2019 level of 42.5 percent.</t>
  </si>
  <si>
    <t>Maintain the second-year retention rate of African-American students at a level equal to or greater than the 2019 level of 80 percent.</t>
  </si>
  <si>
    <t>Attain and preserve a six-year graduation rate of African-American students at 55.6 percent through 2024.</t>
  </si>
  <si>
    <t>Increase the second-year retention rate of minority students from 73.9 percent in 2019 to 75.0 percent in 2024.</t>
  </si>
  <si>
    <t>Realize and maintain a six-year graduation rate for minority students of 58 percent through 2024.</t>
  </si>
  <si>
    <t>Maintain the approximate percentage of economically disadvantaged students at 61 percent through 2024.</t>
  </si>
  <si>
    <t>Attain greater faculty diversity: women from 42 percent in 2019 to 44 percent in 2024; African-Americans from 4.6 percent in 2019 to 5.0 percent in 2024.</t>
  </si>
  <si>
    <t>Increase the number of programs awarded professional accreditation (e.g., the National Council for Accreditation of Teacher Education and the Association to Advance Collegiate Schools of Business) from 11 in 2019 to 12 by 2024.</t>
  </si>
  <si>
    <t>By the 2024 survey year, maintain or surpass the satisfaction of graduates with education received for work at the 2017 level of 91 percent.</t>
  </si>
  <si>
    <t>By the 2024 survey year, maintain the percentage of satisfaction with education for graduate/professional school at the 2017 level of 100 percent.</t>
  </si>
  <si>
    <t>Maintain effective use of resources through 2024 by allocating at least two percent of replacement costs to facilities renewal and achieve at least two percent of operating budget for reallocation to priorities.</t>
  </si>
  <si>
    <t>Increase the percentage of graduates employed one year out from 96 percent in survey year 2017 to 97 percent in survey year 2024.</t>
  </si>
  <si>
    <t>Prepare graduates to obtain higher initial median salaries from $41,241 in 2017 to $42,500 in 2024.</t>
  </si>
  <si>
    <t>Sustain or increase the number of economic development initiatives established in 2019 (7) through 2024.</t>
  </si>
  <si>
    <t>Through 2024, continue participation in the system campaign goal.</t>
  </si>
  <si>
    <t>Increase student’s involvement in community outreach from 4,506 in 2019 to 4,600 in 2024.</t>
  </si>
  <si>
    <t>Increase the number of faculty awards from 19 in 2019 to 20 in 2024.</t>
  </si>
  <si>
    <t>Sustain the Regents’ goal of 7 to 8 course units taught by full-time equivalent (FTE) Core Faculty through 2024.</t>
  </si>
  <si>
    <t>Through fiscal year 2024, sustain the number of days spent in public service per FTE Faculty to at least 10.2 as recorded in fiscal year 2019.</t>
  </si>
  <si>
    <t>2020 actual is based on new replacement values calculations starting in FY 2020.</t>
  </si>
  <si>
    <t>PRAXIS II program completer cohorts are based on the degree year (DY) of August, December, January, and May; FY 2020 pass rate data = DY 2019, FY 2019 pass rate data = DY 2018; FY 2018 pass rate data = DY 2017, FY 2017 pass rate data = DY 2016, FY 2016 pass rate data = DY 2015.</t>
  </si>
  <si>
    <t>Off campus duplicative course enrollments for FY (summer, fall, and spring).</t>
  </si>
  <si>
    <t>Second-year retention rates are based upon the percentage of all students who re-enroll at Frostburg State University one year after matriculation.</t>
  </si>
  <si>
    <t>Using old method for comparison purposes.</t>
  </si>
  <si>
    <t>Cumulative number of program accreditations at the University.</t>
  </si>
  <si>
    <t>Triennial measure.</t>
  </si>
  <si>
    <t xml:space="preserve">Cumulative number of initiatives attracted to FSU. </t>
  </si>
  <si>
    <t>Number of students involved in community outreach is a duplicated count.</t>
  </si>
  <si>
    <t>See the separately submitted narrative assessment/performance discussion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</si>
</sst>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quot;$&quot;#,##0.0"/>
    <numFmt numFmtId="166" formatCode="&quot;$&quot;#,##0"/>
    <numFmt numFmtId="167" formatCode="0.0%"/>
    <numFmt numFmtId="168" formatCode="0.0"/>
  </numFmts>
  <fonts count="18"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b/>
      <sz val="12"/>
      <color theme="1"/>
      <name val="Garamond"/>
      <family val="1"/>
    </font>
    <font>
      <sz val="12"/>
      <color theme="1"/>
      <name val="Garamond"/>
      <family val="1"/>
    </font>
    <font>
      <sz val="10"/>
      <color theme="1"/>
      <name val="Garamond"/>
      <family val="1"/>
    </font>
    <font>
      <b/>
      <sz val="10"/>
      <color theme="1"/>
      <name val="Garamond"/>
      <family val="1"/>
    </font>
    <font>
      <b/>
      <i/>
      <sz val="10"/>
      <color theme="1"/>
      <name val="Garamond"/>
      <family val="1"/>
    </font>
    <font>
      <sz val="11"/>
      <color theme="1"/>
      <name val="Garamond"/>
      <family val="1"/>
    </font>
    <font>
      <b/>
      <sz val="11"/>
      <color theme="0"/>
      <name val="Arial Narrow"/>
      <family val="2"/>
    </font>
    <font>
      <i/>
      <sz val="11"/>
      <color theme="1"/>
      <name val="Arial Narrow"/>
      <family val="2"/>
    </font>
    <font>
      <b/>
      <sz val="12"/>
      <color theme="1"/>
      <name val="Segoe UI"/>
      <family val="2"/>
    </font>
    <font>
      <sz val="10"/>
      <color theme="1"/>
      <name val="Arial Narrow"/>
      <family val="2"/>
    </font>
    <font>
      <b/>
      <sz val="10"/>
      <color theme="1"/>
      <name val="Arial Narrow"/>
      <family val="2"/>
    </font>
    <font>
      <b/>
      <sz val="11"/>
      <color theme="1"/>
      <name val="Garamond"/>
      <family val="1"/>
    </font>
    <font>
      <sz val="11"/>
      <name val="Arial Narrow"/>
      <family val="2"/>
    </font>
    <font>
      <b/>
      <u/>
      <sz val="11"/>
      <color theme="1"/>
      <name val="Arial Narrow"/>
      <family val="2"/>
    </font>
  </fonts>
  <fills count="6">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0"/>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80">
    <xf numFmtId="0" fontId="0" fillId="0" borderId="0" xfId="0"/>
    <xf numFmtId="0" fontId="0" fillId="0" borderId="0" xfId="0"/>
    <xf numFmtId="0" fontId="2" fillId="0" borderId="0" xfId="0" applyFont="1" applyAlignment="1" applyProtection="1">
      <protection locked="0"/>
    </xf>
    <xf numFmtId="164" fontId="2" fillId="0" borderId="0" xfId="1" applyNumberFormat="1" applyFont="1" applyFill="1" applyAlignment="1" applyProtection="1">
      <alignment horizontal="right"/>
      <protection locked="0"/>
    </xf>
    <xf numFmtId="9" fontId="2" fillId="0" borderId="0" xfId="2" applyFont="1" applyFill="1" applyAlignment="1" applyProtection="1">
      <alignment horizontal="right"/>
      <protection locked="0"/>
    </xf>
    <xf numFmtId="167" fontId="2" fillId="0" borderId="0" xfId="2" applyNumberFormat="1" applyFont="1" applyFill="1" applyAlignment="1" applyProtection="1">
      <alignment horizontal="right"/>
      <protection locked="0"/>
    </xf>
    <xf numFmtId="0" fontId="15" fillId="0" borderId="17" xfId="0" applyFont="1" applyBorder="1" applyAlignment="1">
      <alignment vertical="center" wrapText="1"/>
    </xf>
    <xf numFmtId="0" fontId="15" fillId="0" borderId="18" xfId="0" applyFont="1" applyBorder="1" applyAlignment="1">
      <alignment vertical="center" wrapText="1"/>
    </xf>
    <xf numFmtId="0" fontId="15" fillId="0" borderId="19" xfId="0" applyFont="1" applyBorder="1" applyAlignment="1">
      <alignment vertical="center"/>
    </xf>
    <xf numFmtId="0" fontId="15" fillId="4" borderId="21" xfId="0" applyFont="1" applyFill="1" applyBorder="1"/>
    <xf numFmtId="0" fontId="9" fillId="0" borderId="22" xfId="0" applyFont="1" applyBorder="1"/>
    <xf numFmtId="0" fontId="15" fillId="4" borderId="3" xfId="0" applyFont="1" applyFill="1" applyBorder="1"/>
    <xf numFmtId="0" fontId="9" fillId="0" borderId="24" xfId="0" applyFont="1" applyBorder="1"/>
    <xf numFmtId="0" fontId="15" fillId="4" borderId="3" xfId="0" applyFont="1" applyFill="1" applyBorder="1" applyAlignment="1">
      <alignment wrapText="1"/>
    </xf>
    <xf numFmtId="0" fontId="9" fillId="0" borderId="24" xfId="0" applyFont="1" applyBorder="1" applyAlignment="1">
      <alignment vertical="top" wrapText="1"/>
    </xf>
    <xf numFmtId="0" fontId="9" fillId="0" borderId="24" xfId="0" applyFont="1" applyBorder="1" applyAlignment="1">
      <alignment wrapText="1"/>
    </xf>
    <xf numFmtId="0" fontId="15" fillId="4" borderId="26" xfId="0" applyFont="1" applyFill="1" applyBorder="1" applyAlignment="1">
      <alignment wrapText="1"/>
    </xf>
    <xf numFmtId="0" fontId="9" fillId="0" borderId="27" xfId="0" applyFont="1" applyBorder="1" applyAlignment="1">
      <alignment wrapText="1"/>
    </xf>
    <xf numFmtId="0" fontId="0" fillId="0" borderId="0" xfId="0" applyFont="1"/>
    <xf numFmtId="0" fontId="13" fillId="0" borderId="0" xfId="0" applyFont="1" applyAlignment="1" applyProtection="1">
      <protection locked="0"/>
    </xf>
    <xf numFmtId="164" fontId="2" fillId="0" borderId="0" xfId="1" applyNumberFormat="1" applyFont="1" applyAlignment="1" applyProtection="1">
      <protection locked="0"/>
    </xf>
    <xf numFmtId="9" fontId="2" fillId="0" borderId="0" xfId="2" applyFont="1" applyAlignment="1" applyProtection="1">
      <protection locked="0"/>
    </xf>
    <xf numFmtId="167" fontId="2" fillId="0" borderId="0" xfId="2" applyNumberFormat="1" applyFont="1" applyAlignment="1" applyProtection="1">
      <protection locked="0"/>
    </xf>
    <xf numFmtId="0" fontId="2" fillId="0" borderId="0" xfId="0" applyFont="1" applyFill="1" applyAlignment="1" applyProtection="1">
      <protection locked="0"/>
    </xf>
    <xf numFmtId="49" fontId="2" fillId="0" borderId="0" xfId="1" applyNumberFormat="1" applyFont="1" applyFill="1" applyAlignment="1" applyProtection="1">
      <alignment horizontal="left"/>
      <protection locked="0"/>
    </xf>
    <xf numFmtId="49" fontId="2" fillId="0" borderId="0" xfId="0" applyNumberFormat="1" applyFont="1" applyFill="1" applyAlignment="1" applyProtection="1">
      <alignment horizontal="left"/>
      <protection locked="0"/>
    </xf>
    <xf numFmtId="49" fontId="2" fillId="0" borderId="0" xfId="1" applyNumberFormat="1" applyFont="1" applyFill="1" applyAlignment="1" applyProtection="1">
      <alignment horizontal="left" vertical="top"/>
      <protection locked="0"/>
    </xf>
    <xf numFmtId="0" fontId="5" fillId="0" borderId="0" xfId="0" applyFont="1" applyProtection="1"/>
    <xf numFmtId="0" fontId="4" fillId="0" borderId="0" xfId="0" applyFont="1" applyAlignment="1" applyProtection="1">
      <alignment horizontal="center" vertical="center"/>
    </xf>
    <xf numFmtId="0" fontId="5" fillId="0" borderId="0" xfId="0" applyFont="1" applyAlignment="1" applyProtection="1">
      <alignment horizontal="left" vertical="top"/>
    </xf>
    <xf numFmtId="0" fontId="6" fillId="0" borderId="0" xfId="0" applyFont="1" applyBorder="1" applyAlignment="1" applyProtection="1">
      <alignment horizontal="left" vertical="top" wrapText="1"/>
    </xf>
    <xf numFmtId="0" fontId="6" fillId="0" borderId="0" xfId="0" applyFont="1" applyAlignment="1" applyProtection="1">
      <alignment vertical="top"/>
    </xf>
    <xf numFmtId="0" fontId="7" fillId="0" borderId="0" xfId="0" applyFont="1" applyAlignment="1" applyProtection="1">
      <alignment vertical="top"/>
    </xf>
    <xf numFmtId="0" fontId="6" fillId="0" borderId="0" xfId="0" applyFont="1" applyAlignment="1" applyProtection="1">
      <alignment vertical="top" wrapText="1"/>
    </xf>
    <xf numFmtId="0" fontId="0" fillId="0" borderId="0" xfId="0" applyProtection="1"/>
    <xf numFmtId="0" fontId="8" fillId="0" borderId="0" xfId="0" applyFont="1" applyBorder="1" applyAlignment="1" applyProtection="1">
      <alignment vertical="top"/>
    </xf>
    <xf numFmtId="0" fontId="7" fillId="0" borderId="5" xfId="0" applyFont="1" applyBorder="1" applyAlignment="1" applyProtection="1">
      <alignment horizontal="right" vertical="top" wrapText="1"/>
    </xf>
    <xf numFmtId="0" fontId="7" fillId="0" borderId="6" xfId="0" applyFont="1" applyBorder="1" applyAlignment="1" applyProtection="1">
      <alignment horizontal="right" vertical="top" wrapText="1"/>
    </xf>
    <xf numFmtId="0" fontId="6" fillId="0" borderId="0" xfId="1" applyNumberFormat="1" applyFont="1" applyBorder="1" applyAlignment="1" applyProtection="1"/>
    <xf numFmtId="0" fontId="6" fillId="0" borderId="8" xfId="1" applyNumberFormat="1" applyFont="1" applyBorder="1" applyAlignment="1" applyProtection="1"/>
    <xf numFmtId="9" fontId="6" fillId="0" borderId="0" xfId="2" applyFont="1" applyBorder="1" applyAlignment="1" applyProtection="1"/>
    <xf numFmtId="9" fontId="6" fillId="0" borderId="8" xfId="2" applyFont="1" applyBorder="1" applyAlignment="1" applyProtection="1"/>
    <xf numFmtId="3" fontId="6" fillId="0" borderId="10" xfId="1" applyNumberFormat="1" applyFont="1" applyBorder="1" applyAlignment="1" applyProtection="1"/>
    <xf numFmtId="3" fontId="6" fillId="0" borderId="11" xfId="1" applyNumberFormat="1" applyFont="1" applyBorder="1" applyAlignment="1" applyProtection="1"/>
    <xf numFmtId="0" fontId="6" fillId="0" borderId="0" xfId="0" applyFont="1" applyBorder="1" applyAlignment="1" applyProtection="1">
      <alignment vertical="top"/>
    </xf>
    <xf numFmtId="0" fontId="5" fillId="0" borderId="0" xfId="0" applyFont="1" applyBorder="1" applyProtection="1"/>
    <xf numFmtId="164" fontId="6" fillId="0" borderId="0" xfId="1" applyNumberFormat="1" applyFont="1" applyBorder="1" applyAlignment="1" applyProtection="1">
      <alignment vertical="top" wrapText="1"/>
    </xf>
    <xf numFmtId="0" fontId="6" fillId="0" borderId="0" xfId="1" applyNumberFormat="1" applyFont="1" applyBorder="1" applyAlignment="1" applyProtection="1">
      <alignment vertical="top"/>
    </xf>
    <xf numFmtId="0" fontId="6" fillId="0" borderId="0" xfId="0" applyFont="1" applyProtection="1"/>
    <xf numFmtId="167" fontId="6" fillId="0" borderId="0" xfId="2" applyNumberFormat="1" applyFont="1" applyBorder="1" applyAlignment="1" applyProtection="1"/>
    <xf numFmtId="167" fontId="6" fillId="0" borderId="8" xfId="2" applyNumberFormat="1" applyFont="1" applyBorder="1" applyAlignment="1" applyProtection="1"/>
    <xf numFmtId="167" fontId="6" fillId="0" borderId="10" xfId="2" applyNumberFormat="1" applyFont="1" applyBorder="1" applyAlignment="1" applyProtection="1"/>
    <xf numFmtId="167" fontId="6" fillId="0" borderId="11" xfId="2" applyNumberFormat="1" applyFont="1" applyBorder="1" applyAlignment="1" applyProtection="1"/>
    <xf numFmtId="9" fontId="6" fillId="0" borderId="0" xfId="2" applyFont="1" applyBorder="1" applyAlignment="1" applyProtection="1">
      <alignment horizontal="right"/>
    </xf>
    <xf numFmtId="9" fontId="6" fillId="0" borderId="8" xfId="2" applyFont="1" applyBorder="1" applyAlignment="1" applyProtection="1">
      <alignment horizontal="right"/>
    </xf>
    <xf numFmtId="9" fontId="6" fillId="0" borderId="10" xfId="2" applyFont="1" applyBorder="1" applyAlignment="1" applyProtection="1">
      <alignment horizontal="right"/>
    </xf>
    <xf numFmtId="9" fontId="6" fillId="0" borderId="11" xfId="2" applyFont="1" applyBorder="1" applyAlignment="1" applyProtection="1">
      <alignment horizontal="right"/>
    </xf>
    <xf numFmtId="167" fontId="6" fillId="0" borderId="0" xfId="2" applyNumberFormat="1" applyFont="1" applyBorder="1" applyAlignment="1" applyProtection="1">
      <alignment vertical="top"/>
    </xf>
    <xf numFmtId="167" fontId="6" fillId="0" borderId="8" xfId="2" applyNumberFormat="1" applyFont="1" applyBorder="1" applyAlignment="1" applyProtection="1">
      <alignment vertical="top"/>
    </xf>
    <xf numFmtId="9" fontId="6" fillId="0" borderId="10" xfId="2" applyNumberFormat="1" applyFont="1" applyBorder="1" applyAlignment="1" applyProtection="1">
      <alignment vertical="top"/>
    </xf>
    <xf numFmtId="9" fontId="6" fillId="0" borderId="11" xfId="2" applyNumberFormat="1" applyFont="1" applyBorder="1" applyAlignment="1" applyProtection="1">
      <alignment vertical="top"/>
    </xf>
    <xf numFmtId="3" fontId="6" fillId="0" borderId="0" xfId="1" applyNumberFormat="1" applyFont="1" applyBorder="1" applyAlignment="1" applyProtection="1"/>
    <xf numFmtId="3" fontId="6" fillId="0" borderId="8" xfId="1" applyNumberFormat="1" applyFont="1" applyBorder="1" applyAlignment="1" applyProtection="1"/>
    <xf numFmtId="3" fontId="6" fillId="0" borderId="0" xfId="1" applyNumberFormat="1" applyFont="1" applyBorder="1" applyAlignment="1" applyProtection="1">
      <alignment horizontal="right"/>
    </xf>
    <xf numFmtId="3" fontId="6" fillId="0" borderId="8" xfId="1" applyNumberFormat="1" applyFont="1" applyBorder="1" applyAlignment="1" applyProtection="1">
      <alignment horizontal="right"/>
    </xf>
    <xf numFmtId="166" fontId="6" fillId="0" borderId="0" xfId="1" applyNumberFormat="1" applyFont="1" applyBorder="1" applyAlignment="1" applyProtection="1">
      <alignment horizontal="right"/>
    </xf>
    <xf numFmtId="166" fontId="6" fillId="0" borderId="8" xfId="1" applyNumberFormat="1" applyFont="1" applyBorder="1" applyAlignment="1" applyProtection="1">
      <alignment horizontal="right"/>
    </xf>
    <xf numFmtId="0" fontId="6" fillId="0" borderId="10" xfId="1" applyNumberFormat="1" applyFont="1" applyBorder="1" applyAlignment="1" applyProtection="1">
      <alignment horizontal="right"/>
    </xf>
    <xf numFmtId="0" fontId="6" fillId="0" borderId="11" xfId="1" applyNumberFormat="1" applyFont="1" applyBorder="1" applyAlignment="1" applyProtection="1"/>
    <xf numFmtId="0" fontId="6" fillId="0" borderId="0" xfId="1" applyNumberFormat="1" applyFont="1" applyBorder="1" applyAlignment="1" applyProtection="1">
      <alignment horizontal="right"/>
    </xf>
    <xf numFmtId="0" fontId="6" fillId="0" borderId="0" xfId="0" applyFont="1" applyBorder="1" applyAlignment="1" applyProtection="1">
      <alignment vertical="top" wrapText="1"/>
    </xf>
    <xf numFmtId="165" fontId="6" fillId="0" borderId="0" xfId="1" applyNumberFormat="1" applyFont="1" applyBorder="1" applyAlignment="1" applyProtection="1"/>
    <xf numFmtId="165" fontId="6" fillId="0" borderId="8" xfId="1" applyNumberFormat="1" applyFont="1" applyBorder="1" applyAlignment="1" applyProtection="1"/>
    <xf numFmtId="168" fontId="6" fillId="0" borderId="10" xfId="1" applyNumberFormat="1" applyFont="1" applyBorder="1" applyAlignment="1" applyProtection="1"/>
    <xf numFmtId="168" fontId="6" fillId="0" borderId="11" xfId="1" applyNumberFormat="1" applyFont="1" applyBorder="1" applyAlignment="1" applyProtection="1"/>
    <xf numFmtId="0" fontId="7" fillId="0" borderId="0" xfId="0" applyFont="1" applyBorder="1" applyAlignment="1" applyProtection="1">
      <alignment vertical="top"/>
    </xf>
    <xf numFmtId="0" fontId="9" fillId="0" borderId="0" xfId="0" applyFont="1" applyProtection="1"/>
    <xf numFmtId="0" fontId="13" fillId="0" borderId="0" xfId="0" applyFont="1" applyProtection="1">
      <protection locked="0"/>
    </xf>
    <xf numFmtId="0" fontId="2" fillId="0" borderId="0" xfId="0" applyFont="1" applyProtection="1">
      <protection locked="0"/>
    </xf>
    <xf numFmtId="0" fontId="2" fillId="0" borderId="0" xfId="0" applyFont="1" applyFill="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10" fillId="0" borderId="0" xfId="0" applyFont="1" applyFill="1" applyProtection="1">
      <protection locked="0"/>
    </xf>
    <xf numFmtId="0" fontId="2" fillId="0" borderId="0" xfId="0" applyFont="1" applyFill="1" applyProtection="1">
      <protection locked="0"/>
    </xf>
    <xf numFmtId="0" fontId="13" fillId="0" borderId="0" xfId="0" applyFont="1" applyFill="1" applyProtection="1">
      <protection locked="0"/>
    </xf>
    <xf numFmtId="0" fontId="3" fillId="0" borderId="0" xfId="0" applyFont="1" applyFill="1" applyAlignment="1" applyProtection="1">
      <alignment horizontal="center" vertical="center"/>
      <protection locked="0"/>
    </xf>
    <xf numFmtId="0" fontId="3" fillId="0" borderId="0" xfId="0" applyFont="1" applyProtection="1">
      <protection locked="0"/>
    </xf>
    <xf numFmtId="0" fontId="3" fillId="0" borderId="0" xfId="0" applyFont="1" applyAlignment="1" applyProtection="1">
      <alignment horizontal="right"/>
      <protection locked="0"/>
    </xf>
    <xf numFmtId="0" fontId="14" fillId="4" borderId="0" xfId="0" applyFont="1" applyFill="1" applyAlignment="1" applyProtection="1">
      <alignment wrapText="1"/>
      <protection locked="0"/>
    </xf>
    <xf numFmtId="0" fontId="14" fillId="4" borderId="16" xfId="0" applyFont="1" applyFill="1" applyBorder="1" applyAlignment="1" applyProtection="1">
      <alignment wrapText="1"/>
      <protection locked="0"/>
    </xf>
    <xf numFmtId="0" fontId="2" fillId="0" borderId="0" xfId="0" applyFont="1" applyFill="1" applyAlignment="1" applyProtection="1">
      <alignment horizontal="right"/>
      <protection locked="0"/>
    </xf>
    <xf numFmtId="49" fontId="2" fillId="0" borderId="0" xfId="0" applyNumberFormat="1" applyFont="1" applyFill="1" applyAlignment="1" applyProtection="1">
      <alignment horizontal="left" wrapText="1"/>
      <protection locked="0"/>
    </xf>
    <xf numFmtId="3" fontId="2" fillId="0" borderId="0" xfId="0" applyNumberFormat="1" applyFont="1" applyAlignment="1" applyProtection="1">
      <protection locked="0"/>
    </xf>
    <xf numFmtId="3" fontId="2" fillId="0" borderId="0" xfId="0" applyNumberFormat="1" applyFont="1" applyFill="1" applyAlignment="1" applyProtection="1">
      <alignment horizontal="right"/>
      <protection locked="0"/>
    </xf>
    <xf numFmtId="49" fontId="17" fillId="0" borderId="0" xfId="0" applyNumberFormat="1" applyFont="1" applyFill="1" applyAlignment="1" applyProtection="1">
      <alignment horizontal="left" vertical="center"/>
      <protection locked="0"/>
    </xf>
    <xf numFmtId="1" fontId="2" fillId="0" borderId="0" xfId="2" applyNumberFormat="1" applyFont="1" applyFill="1" applyAlignment="1" applyProtection="1">
      <alignment horizontal="right"/>
      <protection locked="0"/>
    </xf>
    <xf numFmtId="166" fontId="2" fillId="0" borderId="0" xfId="0" applyNumberFormat="1" applyFont="1" applyAlignment="1" applyProtection="1">
      <protection locked="0"/>
    </xf>
    <xf numFmtId="166" fontId="2" fillId="0" borderId="0" xfId="2" applyNumberFormat="1" applyFont="1" applyFill="1" applyAlignment="1" applyProtection="1">
      <alignment horizontal="right"/>
      <protection locked="0"/>
    </xf>
    <xf numFmtId="165" fontId="2" fillId="0" borderId="0" xfId="0" applyNumberFormat="1" applyFont="1" applyAlignment="1" applyProtection="1">
      <protection locked="0"/>
    </xf>
    <xf numFmtId="165" fontId="2" fillId="0" borderId="0" xfId="0" applyNumberFormat="1" applyFont="1" applyFill="1" applyAlignment="1" applyProtection="1">
      <alignment horizontal="right"/>
      <protection locked="0"/>
    </xf>
    <xf numFmtId="168" fontId="2" fillId="0" borderId="0" xfId="0" applyNumberFormat="1" applyFont="1" applyAlignment="1" applyProtection="1">
      <protection locked="0"/>
    </xf>
    <xf numFmtId="0" fontId="13" fillId="0" borderId="0" xfId="0" quotePrefix="1" applyFont="1" applyFill="1" applyProtection="1">
      <protection locked="0"/>
    </xf>
    <xf numFmtId="0" fontId="2" fillId="0" borderId="0" xfId="0" applyFont="1" applyFill="1" applyProtection="1"/>
    <xf numFmtId="0" fontId="3" fillId="0" borderId="0" xfId="0" applyFont="1" applyProtection="1"/>
    <xf numFmtId="0" fontId="3" fillId="0" borderId="0" xfId="0" applyFont="1" applyFill="1" applyAlignment="1" applyProtection="1">
      <alignment horizontal="center" vertical="center"/>
    </xf>
    <xf numFmtId="0" fontId="2" fillId="0" borderId="0" xfId="0" applyFont="1" applyAlignment="1" applyProtection="1">
      <alignment horizontal="left" vertical="center"/>
    </xf>
    <xf numFmtId="0" fontId="2" fillId="0" borderId="0" xfId="0" applyFont="1" applyProtection="1"/>
    <xf numFmtId="0" fontId="3" fillId="0" borderId="0" xfId="0" applyFont="1" applyAlignment="1" applyProtection="1">
      <alignment horizontal="right"/>
    </xf>
    <xf numFmtId="0" fontId="3" fillId="0" borderId="0" xfId="0" applyFont="1" applyFill="1" applyProtection="1"/>
    <xf numFmtId="0" fontId="2" fillId="0" borderId="0" xfId="0" applyFont="1" applyAlignment="1" applyProtection="1"/>
    <xf numFmtId="0" fontId="11" fillId="0" borderId="0" xfId="0" applyFont="1" applyAlignment="1" applyProtection="1"/>
    <xf numFmtId="0" fontId="2" fillId="0" borderId="0" xfId="0" applyFont="1" applyFill="1" applyAlignment="1" applyProtection="1"/>
    <xf numFmtId="0" fontId="2" fillId="0" borderId="0" xfId="0" applyFont="1" applyFill="1" applyAlignment="1" applyProtection="1">
      <alignment horizontal="right"/>
    </xf>
    <xf numFmtId="0" fontId="13" fillId="0" borderId="0" xfId="0" applyFont="1" applyAlignment="1" applyProtection="1"/>
    <xf numFmtId="164" fontId="2" fillId="0" borderId="0" xfId="1" applyNumberFormat="1" applyFont="1" applyAlignment="1" applyProtection="1"/>
    <xf numFmtId="164" fontId="2" fillId="0" borderId="0" xfId="1" applyNumberFormat="1" applyFont="1" applyFill="1" applyAlignment="1" applyProtection="1"/>
    <xf numFmtId="164" fontId="2" fillId="0" borderId="0" xfId="1" applyNumberFormat="1" applyFont="1" applyFill="1" applyAlignment="1" applyProtection="1">
      <alignment horizontal="right"/>
    </xf>
    <xf numFmtId="9" fontId="2" fillId="0" borderId="0" xfId="2" applyFont="1" applyFill="1" applyAlignment="1" applyProtection="1"/>
    <xf numFmtId="9" fontId="13" fillId="0" borderId="0" xfId="2" applyFont="1" applyFill="1" applyAlignment="1" applyProtection="1"/>
    <xf numFmtId="9" fontId="2" fillId="0" borderId="0" xfId="2" applyFont="1" applyFill="1" applyAlignment="1" applyProtection="1">
      <alignment horizontal="right"/>
    </xf>
    <xf numFmtId="9" fontId="2" fillId="0" borderId="0" xfId="2" applyFont="1" applyAlignment="1" applyProtection="1"/>
    <xf numFmtId="9" fontId="13" fillId="0" borderId="0" xfId="2" applyFont="1" applyAlignment="1" applyProtection="1">
      <alignment vertical="center"/>
    </xf>
    <xf numFmtId="167" fontId="2" fillId="0" borderId="0" xfId="2" applyNumberFormat="1" applyFont="1" applyAlignment="1" applyProtection="1"/>
    <xf numFmtId="167" fontId="2" fillId="0" borderId="0" xfId="2" applyNumberFormat="1" applyFont="1" applyFill="1" applyAlignment="1" applyProtection="1"/>
    <xf numFmtId="167" fontId="2" fillId="0" borderId="0" xfId="2" applyNumberFormat="1" applyFont="1" applyFill="1" applyAlignment="1" applyProtection="1">
      <alignment horizontal="right"/>
    </xf>
    <xf numFmtId="167" fontId="13" fillId="0" borderId="0" xfId="2" applyNumberFormat="1" applyFont="1" applyAlignment="1" applyProtection="1">
      <alignment vertical="center"/>
    </xf>
    <xf numFmtId="167" fontId="13" fillId="0" borderId="0" xfId="2" applyNumberFormat="1" applyFont="1" applyAlignment="1" applyProtection="1"/>
    <xf numFmtId="9" fontId="2" fillId="0" borderId="0" xfId="2" applyFont="1" applyAlignment="1" applyProtection="1">
      <alignment horizontal="right"/>
    </xf>
    <xf numFmtId="0" fontId="2" fillId="0" borderId="0" xfId="0" applyFont="1" applyAlignment="1" applyProtection="1">
      <alignment horizontal="right"/>
    </xf>
    <xf numFmtId="167" fontId="2" fillId="0" borderId="0" xfId="2" applyNumberFormat="1" applyFont="1" applyAlignment="1" applyProtection="1">
      <alignment horizontal="right"/>
    </xf>
    <xf numFmtId="9" fontId="16" fillId="0" borderId="0" xfId="2" applyFont="1" applyFill="1" applyAlignment="1" applyProtection="1">
      <alignment horizontal="right"/>
    </xf>
    <xf numFmtId="3" fontId="2" fillId="0" borderId="0" xfId="0" applyNumberFormat="1" applyFont="1" applyAlignment="1" applyProtection="1"/>
    <xf numFmtId="3" fontId="2" fillId="0" borderId="0" xfId="0" applyNumberFormat="1" applyFont="1" applyAlignment="1" applyProtection="1">
      <alignment horizontal="right"/>
    </xf>
    <xf numFmtId="3" fontId="2" fillId="0" borderId="0" xfId="0" applyNumberFormat="1" applyFont="1" applyFill="1" applyAlignment="1" applyProtection="1">
      <alignment horizontal="right"/>
    </xf>
    <xf numFmtId="3" fontId="16" fillId="0" borderId="0" xfId="0" applyNumberFormat="1" applyFont="1" applyFill="1" applyAlignment="1" applyProtection="1">
      <alignment horizontal="right"/>
    </xf>
    <xf numFmtId="166" fontId="2" fillId="0" borderId="0" xfId="0" applyNumberFormat="1" applyFont="1" applyAlignment="1" applyProtection="1"/>
    <xf numFmtId="166" fontId="2" fillId="0" borderId="0" xfId="0" applyNumberFormat="1" applyFont="1" applyFill="1" applyAlignment="1" applyProtection="1"/>
    <xf numFmtId="166" fontId="2" fillId="0" borderId="0" xfId="0" applyNumberFormat="1" applyFont="1" applyFill="1" applyAlignment="1" applyProtection="1">
      <alignment horizontal="right"/>
    </xf>
    <xf numFmtId="165" fontId="2" fillId="0" borderId="0" xfId="0" applyNumberFormat="1" applyFont="1" applyAlignment="1" applyProtection="1"/>
    <xf numFmtId="165" fontId="2" fillId="0" borderId="0" xfId="0" applyNumberFormat="1" applyFont="1" applyFill="1" applyAlignment="1" applyProtection="1"/>
    <xf numFmtId="165" fontId="2" fillId="0" borderId="0" xfId="0" applyNumberFormat="1" applyFont="1" applyFill="1" applyAlignment="1" applyProtection="1">
      <alignment horizontal="right"/>
    </xf>
    <xf numFmtId="3" fontId="2" fillId="0" borderId="0" xfId="0" applyNumberFormat="1" applyFont="1" applyFill="1" applyAlignment="1" applyProtection="1"/>
    <xf numFmtId="1" fontId="2" fillId="0" borderId="0" xfId="2" applyNumberFormat="1" applyFont="1" applyFill="1" applyAlignment="1" applyProtection="1">
      <alignment horizontal="right"/>
    </xf>
    <xf numFmtId="168" fontId="2" fillId="0" borderId="0" xfId="2" applyNumberFormat="1" applyFont="1" applyFill="1" applyAlignment="1" applyProtection="1">
      <alignment horizontal="right"/>
    </xf>
    <xf numFmtId="168" fontId="16" fillId="0" borderId="0" xfId="2" applyNumberFormat="1" applyFont="1" applyFill="1" applyAlignment="1" applyProtection="1">
      <alignment horizontal="right"/>
    </xf>
    <xf numFmtId="168" fontId="2" fillId="0" borderId="0" xfId="0" applyNumberFormat="1" applyFont="1" applyAlignment="1" applyProtection="1"/>
    <xf numFmtId="168" fontId="2" fillId="0" borderId="0" xfId="0" applyNumberFormat="1" applyFont="1" applyFill="1" applyAlignment="1" applyProtection="1"/>
    <xf numFmtId="168" fontId="2" fillId="0" borderId="0" xfId="0" applyNumberFormat="1" applyFont="1" applyFill="1" applyAlignment="1" applyProtection="1">
      <alignment horizontal="right"/>
    </xf>
    <xf numFmtId="164" fontId="2" fillId="5" borderId="0" xfId="1" applyNumberFormat="1" applyFont="1" applyFill="1" applyAlignment="1" applyProtection="1">
      <alignment horizontal="right"/>
      <protection locked="0"/>
    </xf>
    <xf numFmtId="0" fontId="3" fillId="0" borderId="12" xfId="0" applyFont="1" applyBorder="1" applyAlignment="1" applyProtection="1">
      <protection locked="0"/>
    </xf>
    <xf numFmtId="0" fontId="3" fillId="3" borderId="16" xfId="0" applyFont="1" applyFill="1" applyBorder="1" applyAlignment="1" applyProtection="1">
      <alignment wrapText="1"/>
      <protection locked="0"/>
    </xf>
    <xf numFmtId="3" fontId="16" fillId="0" borderId="0" xfId="0" applyNumberFormat="1" applyFont="1" applyFill="1" applyAlignment="1" applyProtection="1">
      <alignment horizontal="right"/>
      <protection locked="0"/>
    </xf>
    <xf numFmtId="168" fontId="2" fillId="0" borderId="0" xfId="2" applyNumberFormat="1" applyFont="1" applyFill="1" applyAlignment="1" applyProtection="1">
      <alignment horizontal="right"/>
      <protection locked="0"/>
    </xf>
    <xf numFmtId="9" fontId="16" fillId="0" borderId="0" xfId="2" applyFont="1" applyFill="1" applyAlignment="1" applyProtection="1">
      <alignment horizontal="right"/>
      <protection locked="0"/>
    </xf>
    <xf numFmtId="164" fontId="6" fillId="0" borderId="7" xfId="1" applyNumberFormat="1" applyFont="1" applyBorder="1" applyAlignment="1" applyProtection="1">
      <alignment vertical="top" wrapText="1"/>
    </xf>
    <xf numFmtId="164" fontId="6" fillId="0" borderId="0" xfId="1" applyNumberFormat="1" applyFont="1" applyBorder="1" applyAlignment="1" applyProtection="1">
      <alignment vertical="top" wrapText="1"/>
    </xf>
    <xf numFmtId="0" fontId="6" fillId="0" borderId="0" xfId="0" applyFont="1" applyAlignment="1" applyProtection="1">
      <alignment vertical="top" wrapText="1"/>
    </xf>
    <xf numFmtId="0" fontId="7" fillId="0" borderId="4" xfId="0" applyFont="1" applyBorder="1" applyAlignment="1" applyProtection="1">
      <alignment horizontal="left" vertical="top"/>
    </xf>
    <xf numFmtId="0" fontId="7" fillId="0" borderId="5" xfId="0" applyFont="1" applyBorder="1" applyAlignment="1" applyProtection="1">
      <alignment horizontal="left" vertical="top"/>
    </xf>
    <xf numFmtId="0" fontId="7" fillId="0" borderId="0" xfId="0" applyFont="1" applyAlignment="1" applyProtection="1">
      <alignment horizontal="left" vertical="top" wrapText="1"/>
    </xf>
    <xf numFmtId="164" fontId="6" fillId="0" borderId="9" xfId="1" applyNumberFormat="1" applyFont="1" applyBorder="1" applyAlignment="1" applyProtection="1">
      <alignment vertical="top" wrapText="1"/>
    </xf>
    <xf numFmtId="164" fontId="6" fillId="0" borderId="10" xfId="1" applyNumberFormat="1" applyFont="1" applyBorder="1" applyAlignment="1" applyProtection="1">
      <alignment vertical="top" wrapText="1"/>
    </xf>
    <xf numFmtId="0" fontId="12" fillId="0" borderId="1"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6" fillId="0" borderId="0" xfId="0" applyFont="1" applyBorder="1" applyAlignment="1" applyProtection="1">
      <alignment horizontal="left" vertical="top" wrapText="1"/>
    </xf>
    <xf numFmtId="0" fontId="7" fillId="0" borderId="0" xfId="0" applyFont="1" applyAlignment="1" applyProtection="1">
      <alignment vertical="top" wrapText="1"/>
    </xf>
    <xf numFmtId="0" fontId="7" fillId="0" borderId="0" xfId="0" applyFont="1" applyBorder="1" applyAlignment="1" applyProtection="1">
      <alignment vertical="top" wrapText="1"/>
    </xf>
    <xf numFmtId="0" fontId="14" fillId="0" borderId="13" xfId="0" applyFont="1" applyFill="1" applyBorder="1" applyAlignment="1" applyProtection="1">
      <alignment horizontal="center"/>
      <protection locked="0"/>
    </xf>
    <xf numFmtId="0" fontId="14" fillId="0" borderId="14" xfId="0" applyFont="1" applyFill="1" applyBorder="1" applyAlignment="1" applyProtection="1">
      <alignment horizontal="center"/>
      <protection locked="0"/>
    </xf>
    <xf numFmtId="0" fontId="14" fillId="0" borderId="15" xfId="0" applyFont="1" applyFill="1" applyBorder="1" applyAlignment="1" applyProtection="1">
      <alignment horizontal="center"/>
      <protection locked="0"/>
    </xf>
    <xf numFmtId="0" fontId="14" fillId="0" borderId="1" xfId="0" applyFont="1" applyBorder="1" applyAlignment="1" applyProtection="1">
      <alignment horizontal="center"/>
      <protection locked="0"/>
    </xf>
    <xf numFmtId="0" fontId="14" fillId="0" borderId="3" xfId="0" applyFont="1" applyBorder="1" applyAlignment="1" applyProtection="1">
      <alignment horizontal="center"/>
      <protection locked="0"/>
    </xf>
    <xf numFmtId="0" fontId="15" fillId="0" borderId="13" xfId="0" applyFont="1" applyBorder="1" applyAlignment="1">
      <alignment horizontal="center" wrapText="1"/>
    </xf>
    <xf numFmtId="0" fontId="15" fillId="0" borderId="14" xfId="0" applyFont="1" applyBorder="1" applyAlignment="1">
      <alignment horizontal="center" wrapText="1"/>
    </xf>
    <xf numFmtId="0" fontId="15" fillId="0" borderId="15" xfId="0" applyFont="1" applyBorder="1" applyAlignment="1">
      <alignment horizontal="center" wrapText="1"/>
    </xf>
    <xf numFmtId="0" fontId="15" fillId="0" borderId="20" xfId="0" applyFont="1" applyBorder="1" applyAlignment="1">
      <alignment horizontal="center" vertical="center"/>
    </xf>
    <xf numFmtId="0" fontId="15" fillId="0" borderId="23" xfId="0" applyFont="1" applyBorder="1" applyAlignment="1">
      <alignment horizontal="center" vertical="center"/>
    </xf>
    <xf numFmtId="0" fontId="15" fillId="0" borderId="20" xfId="0" applyFont="1" applyBorder="1" applyAlignment="1">
      <alignment horizontal="center" vertical="center" textRotation="90"/>
    </xf>
    <xf numFmtId="0" fontId="15" fillId="0" borderId="25" xfId="0" applyFont="1" applyBorder="1" applyAlignment="1">
      <alignment horizontal="center" vertical="center" textRotation="90"/>
    </xf>
    <xf numFmtId="0" fontId="15" fillId="0" borderId="23" xfId="0" applyFont="1" applyBorder="1" applyAlignment="1">
      <alignment horizontal="center" vertical="center" textRotation="90"/>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1"/>
  <sheetViews>
    <sheetView tabSelected="1" view="pageLayout" zoomScaleNormal="100" zoomScaleSheetLayoutView="115" workbookViewId="0"/>
  </sheetViews>
  <sheetFormatPr defaultColWidth="6.42578125" defaultRowHeight="15.75" x14ac:dyDescent="0.25"/>
  <cols>
    <col min="1" max="1" width="6.28515625" style="27" bestFit="1" customWidth="1"/>
    <col min="2" max="2" width="6.7109375" style="27" bestFit="1" customWidth="1"/>
    <col min="3" max="3" width="12.7109375" style="27" customWidth="1"/>
    <col min="4" max="15" width="8.5703125" style="27" customWidth="1"/>
    <col min="16" max="16" width="10.28515625" style="28" bestFit="1" customWidth="1"/>
    <col min="17" max="17" width="6.42578125" style="27"/>
    <col min="18" max="23" width="6.42578125" style="27" customWidth="1"/>
    <col min="24" max="16384" width="6.42578125" style="27"/>
  </cols>
  <sheetData>
    <row r="1" spans="1:23" ht="7.5" customHeight="1" x14ac:dyDescent="0.25"/>
    <row r="2" spans="1:23" ht="13.15" customHeight="1" x14ac:dyDescent="0.25">
      <c r="A2" s="161" t="s">
        <v>0</v>
      </c>
      <c r="B2" s="162"/>
      <c r="C2" s="162"/>
      <c r="D2" s="162"/>
      <c r="E2" s="162"/>
      <c r="F2" s="162"/>
      <c r="G2" s="162"/>
      <c r="H2" s="162"/>
      <c r="I2" s="162"/>
      <c r="J2" s="162"/>
      <c r="K2" s="162"/>
      <c r="L2" s="162"/>
      <c r="M2" s="162"/>
      <c r="N2" s="162"/>
      <c r="O2" s="163"/>
      <c r="P2" s="28" t="s">
        <v>7</v>
      </c>
    </row>
    <row r="3" spans="1:23" ht="44.65" customHeight="1" x14ac:dyDescent="0.25">
      <c r="A3" s="164" t="s">
        <v>274</v>
      </c>
      <c r="B3" s="164"/>
      <c r="C3" s="164"/>
      <c r="D3" s="164"/>
      <c r="E3" s="164"/>
      <c r="F3" s="164"/>
      <c r="G3" s="164"/>
      <c r="H3" s="164"/>
      <c r="I3" s="164"/>
      <c r="J3" s="164"/>
      <c r="K3" s="164"/>
      <c r="L3" s="164"/>
      <c r="M3" s="164"/>
      <c r="N3" s="164"/>
      <c r="O3" s="164"/>
      <c r="R3" s="29"/>
      <c r="S3" s="29"/>
      <c r="T3" s="29"/>
      <c r="U3" s="29"/>
      <c r="V3" s="29"/>
      <c r="W3" s="29"/>
    </row>
    <row r="4" spans="1:23" ht="8.25" customHeight="1" x14ac:dyDescent="0.25">
      <c r="A4" s="30"/>
      <c r="B4" s="30"/>
      <c r="C4" s="30"/>
      <c r="D4" s="30"/>
      <c r="E4" s="30"/>
      <c r="F4" s="30"/>
      <c r="G4" s="30"/>
      <c r="H4" s="30"/>
      <c r="I4" s="30"/>
      <c r="J4" s="30"/>
      <c r="K4" s="30"/>
      <c r="L4" s="30"/>
      <c r="M4" s="30"/>
      <c r="N4" s="30"/>
      <c r="O4" s="30"/>
      <c r="R4" s="29"/>
      <c r="S4" s="29"/>
      <c r="T4" s="29"/>
      <c r="U4" s="29"/>
      <c r="V4" s="29"/>
      <c r="W4" s="29"/>
    </row>
    <row r="5" spans="1:23" ht="13.15" customHeight="1" x14ac:dyDescent="0.25">
      <c r="A5" s="161" t="s">
        <v>1</v>
      </c>
      <c r="B5" s="162"/>
      <c r="C5" s="162"/>
      <c r="D5" s="162"/>
      <c r="E5" s="162"/>
      <c r="F5" s="162"/>
      <c r="G5" s="162"/>
      <c r="H5" s="162"/>
      <c r="I5" s="162"/>
      <c r="J5" s="162"/>
      <c r="K5" s="162"/>
      <c r="L5" s="162"/>
      <c r="M5" s="162"/>
      <c r="N5" s="162"/>
      <c r="O5" s="163"/>
    </row>
    <row r="6" spans="1:23" ht="30.6" customHeight="1" x14ac:dyDescent="0.25">
      <c r="A6" s="164" t="s">
        <v>61</v>
      </c>
      <c r="B6" s="164"/>
      <c r="C6" s="164"/>
      <c r="D6" s="164"/>
      <c r="E6" s="164"/>
      <c r="F6" s="164"/>
      <c r="G6" s="164"/>
      <c r="H6" s="164"/>
      <c r="I6" s="164"/>
      <c r="J6" s="164"/>
      <c r="K6" s="164"/>
      <c r="L6" s="164"/>
      <c r="M6" s="164"/>
      <c r="N6" s="164"/>
      <c r="O6" s="164"/>
    </row>
    <row r="7" spans="1:23" ht="8.25" customHeight="1" x14ac:dyDescent="0.25">
      <c r="A7" s="30"/>
      <c r="B7" s="30"/>
      <c r="C7" s="30"/>
      <c r="D7" s="30"/>
      <c r="E7" s="30"/>
      <c r="F7" s="30"/>
      <c r="G7" s="30"/>
      <c r="H7" s="30"/>
      <c r="I7" s="30"/>
      <c r="J7" s="30"/>
      <c r="K7" s="30"/>
      <c r="L7" s="30"/>
      <c r="M7" s="30"/>
      <c r="N7" s="30"/>
      <c r="O7" s="30"/>
    </row>
    <row r="8" spans="1:23" ht="13.9" customHeight="1" x14ac:dyDescent="0.25">
      <c r="A8" s="161" t="s">
        <v>2</v>
      </c>
      <c r="B8" s="162"/>
      <c r="C8" s="162"/>
      <c r="D8" s="162"/>
      <c r="E8" s="162"/>
      <c r="F8" s="162"/>
      <c r="G8" s="162"/>
      <c r="H8" s="162"/>
      <c r="I8" s="162"/>
      <c r="J8" s="162"/>
      <c r="K8" s="162"/>
      <c r="L8" s="162"/>
      <c r="M8" s="162"/>
      <c r="N8" s="162"/>
      <c r="O8" s="163"/>
    </row>
    <row r="9" spans="1:23" ht="8.25" customHeight="1" x14ac:dyDescent="0.25">
      <c r="A9" s="31"/>
      <c r="B9" s="32"/>
      <c r="C9" s="33"/>
      <c r="D9" s="33"/>
      <c r="E9" s="33"/>
      <c r="F9" s="33"/>
      <c r="G9" s="33"/>
      <c r="H9" s="33"/>
      <c r="I9" s="33"/>
      <c r="J9" s="33"/>
      <c r="K9" s="33"/>
      <c r="L9" s="33"/>
      <c r="M9" s="33"/>
      <c r="N9" s="33"/>
    </row>
    <row r="10" spans="1:23" x14ac:dyDescent="0.25">
      <c r="A10" s="32" t="s">
        <v>28</v>
      </c>
      <c r="B10" s="165" t="s">
        <v>62</v>
      </c>
      <c r="C10" s="165"/>
      <c r="D10" s="165"/>
      <c r="E10" s="165"/>
      <c r="F10" s="165"/>
      <c r="G10" s="165"/>
      <c r="H10" s="165"/>
      <c r="I10" s="165"/>
      <c r="J10" s="165"/>
      <c r="K10" s="165"/>
      <c r="L10" s="165"/>
      <c r="M10" s="165"/>
      <c r="N10" s="165"/>
      <c r="O10" s="165"/>
    </row>
    <row r="11" spans="1:23" ht="15.75" customHeight="1" x14ac:dyDescent="0.25">
      <c r="A11" s="31"/>
      <c r="B11" s="32" t="s">
        <v>6</v>
      </c>
      <c r="C11" s="155" t="s">
        <v>295</v>
      </c>
      <c r="D11" s="155"/>
      <c r="E11" s="155"/>
      <c r="F11" s="155"/>
      <c r="G11" s="155"/>
      <c r="H11" s="155"/>
      <c r="I11" s="155"/>
      <c r="J11" s="155"/>
      <c r="K11" s="155"/>
      <c r="L11" s="155"/>
      <c r="M11" s="155"/>
      <c r="N11" s="155"/>
      <c r="O11" s="155"/>
    </row>
    <row r="12" spans="1:23" ht="15.75" customHeight="1" x14ac:dyDescent="0.25">
      <c r="A12" s="31"/>
      <c r="B12" s="32" t="s">
        <v>45</v>
      </c>
      <c r="C12" s="155" t="s">
        <v>296</v>
      </c>
      <c r="D12" s="155"/>
      <c r="E12" s="155"/>
      <c r="F12" s="155"/>
      <c r="G12" s="155"/>
      <c r="H12" s="155"/>
      <c r="I12" s="155"/>
      <c r="J12" s="155"/>
      <c r="K12" s="155"/>
      <c r="L12" s="155"/>
      <c r="M12" s="155"/>
      <c r="N12" s="155"/>
      <c r="O12" s="155"/>
    </row>
    <row r="13" spans="1:23" ht="15.6" customHeight="1" x14ac:dyDescent="0.25">
      <c r="A13" s="31"/>
      <c r="B13" s="32" t="s">
        <v>46</v>
      </c>
      <c r="C13" s="155" t="s">
        <v>297</v>
      </c>
      <c r="D13" s="155"/>
      <c r="E13" s="155"/>
      <c r="F13" s="155"/>
      <c r="G13" s="155"/>
      <c r="H13" s="155"/>
      <c r="I13" s="155"/>
      <c r="J13" s="155"/>
      <c r="K13" s="155"/>
      <c r="L13" s="155"/>
      <c r="M13" s="155"/>
      <c r="N13" s="155"/>
      <c r="O13" s="155"/>
    </row>
    <row r="14" spans="1:23" ht="15.75" customHeight="1" x14ac:dyDescent="0.25">
      <c r="A14" s="31"/>
      <c r="B14" s="32" t="s">
        <v>63</v>
      </c>
      <c r="C14" s="155" t="s">
        <v>298</v>
      </c>
      <c r="D14" s="155"/>
      <c r="E14" s="155"/>
      <c r="F14" s="155"/>
      <c r="G14" s="155"/>
      <c r="H14" s="155"/>
      <c r="I14" s="155"/>
      <c r="J14" s="155"/>
      <c r="K14" s="155"/>
      <c r="L14" s="155"/>
      <c r="M14" s="155"/>
      <c r="N14" s="155"/>
      <c r="O14" s="155"/>
    </row>
    <row r="15" spans="1:23" ht="7.15" customHeight="1" x14ac:dyDescent="0.25">
      <c r="A15" s="31"/>
      <c r="B15" s="32"/>
      <c r="C15" s="33"/>
      <c r="D15" s="33"/>
      <c r="E15" s="33"/>
      <c r="F15" s="33"/>
      <c r="G15" s="33"/>
      <c r="H15" s="33"/>
      <c r="I15" s="33"/>
      <c r="J15" s="33"/>
      <c r="K15" s="33"/>
      <c r="L15" s="33"/>
      <c r="M15" s="33"/>
      <c r="N15" s="33"/>
      <c r="O15" s="34"/>
    </row>
    <row r="16" spans="1:23" ht="14.25" customHeight="1" x14ac:dyDescent="0.25">
      <c r="A16" s="35"/>
      <c r="C16" s="156" t="s">
        <v>3</v>
      </c>
      <c r="D16" s="157"/>
      <c r="E16" s="157"/>
      <c r="F16" s="157"/>
      <c r="G16" s="157"/>
      <c r="H16" s="36" t="str">
        <f>'All Data'!$E$1-6&amp;" Act."</f>
        <v>2016 Act.</v>
      </c>
      <c r="I16" s="36" t="str">
        <f>'All Data'!$E$1-5&amp;" Act."</f>
        <v>2017 Act.</v>
      </c>
      <c r="J16" s="36" t="str">
        <f>'All Data'!$E$1-4&amp;" Act."</f>
        <v>2018 Act.</v>
      </c>
      <c r="K16" s="36" t="str">
        <f>'All Data'!$E$1-3&amp;" Act."</f>
        <v>2019 Act.</v>
      </c>
      <c r="L16" s="36" t="str">
        <f>'All Data'!$E$1-2&amp;" Act."</f>
        <v>2020 Act.</v>
      </c>
      <c r="M16" s="36" t="str">
        <f>'All Data'!$E$1-1&amp;" Est."</f>
        <v>2021 Est.</v>
      </c>
      <c r="N16" s="37" t="str">
        <f>'All Data'!$E$1-0&amp;" Est."</f>
        <v>2022 Est.</v>
      </c>
    </row>
    <row r="17" spans="1:16" x14ac:dyDescent="0.25">
      <c r="A17" s="35"/>
      <c r="C17" s="153" t="str">
        <f>VLOOKUP($P17,'All Data'!$C$1:$AAH$9859,2,FALSE)</f>
        <v>Number of undergraduates enrolled in STEM programs</v>
      </c>
      <c r="D17" s="154"/>
      <c r="E17" s="154"/>
      <c r="F17" s="154"/>
      <c r="G17" s="154"/>
      <c r="H17" s="38">
        <f>HLOOKUP(H$16,'All Data'!$E$5:$AH$9884,MATCH('MFR - DO NOT EDIT'!$P17,'All Data'!$C$5:$C$9884,0),TRUE)</f>
        <v>949</v>
      </c>
      <c r="I17" s="38">
        <f>HLOOKUP(I$16,'All Data'!$E$5:$AH$9884,MATCH('MFR - DO NOT EDIT'!$P17,'All Data'!$C$5:$C$9884,0),TRUE)</f>
        <v>925</v>
      </c>
      <c r="J17" s="38">
        <f>HLOOKUP(J$16,'All Data'!$E$5:$AH$9884,MATCH('MFR - DO NOT EDIT'!$P17,'All Data'!$C$5:$C$9884,0),TRUE)</f>
        <v>804</v>
      </c>
      <c r="K17" s="38">
        <f>HLOOKUP(K$16,'All Data'!$E$5:$AH$9884,MATCH('MFR - DO NOT EDIT'!$P17,'All Data'!$C$5:$C$9884,0),TRUE)</f>
        <v>759</v>
      </c>
      <c r="L17" s="38">
        <f>HLOOKUP(L$16,'All Data'!$E$5:$AH$9884,MATCH('MFR - DO NOT EDIT'!$P17,'All Data'!$C$5:$C$9884,0),TRUE)</f>
        <v>716</v>
      </c>
      <c r="M17" s="38">
        <f>HLOOKUP(M$16,'All Data'!$E$5:$AH$9884,MATCH('MFR - DO NOT EDIT'!$P17,'All Data'!$C$5:$C$9884,0),TRUE)</f>
        <v>730</v>
      </c>
      <c r="N17" s="39">
        <f>HLOOKUP(N$16,'All Data'!$E$5:$AH$9884,MATCH('MFR - DO NOT EDIT'!$P17,'All Data'!$C$5:$C$9884,0),TRUE)</f>
        <v>740</v>
      </c>
      <c r="P17" s="28" t="s">
        <v>8</v>
      </c>
    </row>
    <row r="18" spans="1:16" x14ac:dyDescent="0.25">
      <c r="A18" s="35"/>
      <c r="C18" s="153" t="str">
        <f>VLOOKUP($P18,'All Data'!$C$1:$AAH$9859,2,FALSE)</f>
        <v xml:space="preserve">Number of graduates of STEM programs (annually) </v>
      </c>
      <c r="D18" s="154"/>
      <c r="E18" s="154"/>
      <c r="F18" s="154"/>
      <c r="G18" s="154"/>
      <c r="H18" s="38">
        <f>HLOOKUP(H$16,'All Data'!$E$5:$AH$9884,MATCH('MFR - DO NOT EDIT'!$P18,'All Data'!$C$5:$C$9884,0),TRUE)</f>
        <v>128</v>
      </c>
      <c r="I18" s="38">
        <f>HLOOKUP(I$16,'All Data'!$E$5:$AH$9884,MATCH('MFR - DO NOT EDIT'!$P18,'All Data'!$C$5:$C$9884,0),TRUE)</f>
        <v>150</v>
      </c>
      <c r="J18" s="38">
        <f>HLOOKUP(J$16,'All Data'!$E$5:$AH$9884,MATCH('MFR - DO NOT EDIT'!$P18,'All Data'!$C$5:$C$9884,0),TRUE)</f>
        <v>169</v>
      </c>
      <c r="K18" s="38">
        <f>HLOOKUP(K$16,'All Data'!$E$5:$AH$9884,MATCH('MFR - DO NOT EDIT'!$P18,'All Data'!$C$5:$C$9884,0),TRUE)</f>
        <v>169</v>
      </c>
      <c r="L18" s="38">
        <f>HLOOKUP(L$16,'All Data'!$E$5:$AH$9884,MATCH('MFR - DO NOT EDIT'!$P18,'All Data'!$C$5:$C$9884,0),TRUE)</f>
        <v>151</v>
      </c>
      <c r="M18" s="38">
        <f>HLOOKUP(M$16,'All Data'!$E$5:$AH$9884,MATCH('MFR - DO NOT EDIT'!$P18,'All Data'!$C$5:$C$9884,0),TRUE)</f>
        <v>155</v>
      </c>
      <c r="N18" s="39">
        <f>HLOOKUP(N$16,'All Data'!$E$5:$AH$9884,MATCH('MFR - DO NOT EDIT'!$P18,'All Data'!$C$5:$C$9884,0),TRUE)</f>
        <v>160</v>
      </c>
      <c r="P18" s="28" t="s">
        <v>47</v>
      </c>
    </row>
    <row r="19" spans="1:16" ht="27.6" customHeight="1" x14ac:dyDescent="0.25">
      <c r="A19" s="35"/>
      <c r="C19" s="153" t="str">
        <f>VLOOKUP($P19,'All Data'!$C$1:$AAH$9859,2,FALSE)</f>
        <v xml:space="preserve">Number of undergraduates and Master of Arts (MAT) post-bachelor’s enrolled in teacher education </v>
      </c>
      <c r="D19" s="154"/>
      <c r="E19" s="154"/>
      <c r="F19" s="154"/>
      <c r="G19" s="154"/>
      <c r="H19" s="38">
        <f>HLOOKUP(H$16,'All Data'!$E$5:$AH$9884,MATCH('MFR - DO NOT EDIT'!$P19,'All Data'!$C$5:$C$9884,0),TRUE)</f>
        <v>414</v>
      </c>
      <c r="I19" s="38">
        <f>HLOOKUP(I$16,'All Data'!$E$5:$AH$9884,MATCH('MFR - DO NOT EDIT'!$P19,'All Data'!$C$5:$C$9884,0),TRUE)</f>
        <v>322</v>
      </c>
      <c r="J19" s="38">
        <f>HLOOKUP(J$16,'All Data'!$E$5:$AH$9884,MATCH('MFR - DO NOT EDIT'!$P19,'All Data'!$C$5:$C$9884,0),TRUE)</f>
        <v>274</v>
      </c>
      <c r="K19" s="38">
        <f>HLOOKUP(K$16,'All Data'!$E$5:$AH$9884,MATCH('MFR - DO NOT EDIT'!$P19,'All Data'!$C$5:$C$9884,0),TRUE)</f>
        <v>265</v>
      </c>
      <c r="L19" s="38">
        <f>HLOOKUP(L$16,'All Data'!$E$5:$AH$9884,MATCH('MFR - DO NOT EDIT'!$P19,'All Data'!$C$5:$C$9884,0),TRUE)</f>
        <v>245</v>
      </c>
      <c r="M19" s="38">
        <f>HLOOKUP(M$16,'All Data'!$E$5:$AH$9884,MATCH('MFR - DO NOT EDIT'!$P19,'All Data'!$C$5:$C$9884,0),TRUE)</f>
        <v>260</v>
      </c>
      <c r="N19" s="39">
        <f>HLOOKUP(N$16,'All Data'!$E$5:$AH$9884,MATCH('MFR - DO NOT EDIT'!$P19,'All Data'!$C$5:$C$9884,0),TRUE)</f>
        <v>280</v>
      </c>
      <c r="P19" s="28" t="s">
        <v>48</v>
      </c>
    </row>
    <row r="20" spans="1:16" ht="27.6" customHeight="1" x14ac:dyDescent="0.25">
      <c r="A20" s="35"/>
      <c r="C20" s="153" t="str">
        <f>VLOOKUP($P20,'All Data'!$C$1:$AAH$9859,2,FALSE)</f>
        <v xml:space="preserve">Number of undergraduates and MAT post-bachelor’s completing teacher training </v>
      </c>
      <c r="D20" s="154"/>
      <c r="E20" s="154"/>
      <c r="F20" s="154"/>
      <c r="G20" s="154"/>
      <c r="H20" s="38">
        <f>HLOOKUP(H$16,'All Data'!$E$5:$AH$9884,MATCH('MFR - DO NOT EDIT'!$P20,'All Data'!$C$5:$C$9884,0),TRUE)</f>
        <v>113</v>
      </c>
      <c r="I20" s="38">
        <f>HLOOKUP(I$16,'All Data'!$E$5:$AH$9884,MATCH('MFR - DO NOT EDIT'!$P20,'All Data'!$C$5:$C$9884,0),TRUE)</f>
        <v>95</v>
      </c>
      <c r="J20" s="38">
        <f>HLOOKUP(J$16,'All Data'!$E$5:$AH$9884,MATCH('MFR - DO NOT EDIT'!$P20,'All Data'!$C$5:$C$9884,0),TRUE)</f>
        <v>96</v>
      </c>
      <c r="K20" s="38">
        <f>HLOOKUP(K$16,'All Data'!$E$5:$AH$9884,MATCH('MFR - DO NOT EDIT'!$P20,'All Data'!$C$5:$C$9884,0),TRUE)</f>
        <v>105</v>
      </c>
      <c r="L20" s="38">
        <f>HLOOKUP(L$16,'All Data'!$E$5:$AH$9884,MATCH('MFR - DO NOT EDIT'!$P20,'All Data'!$C$5:$C$9884,0),TRUE)</f>
        <v>83</v>
      </c>
      <c r="M20" s="38">
        <f>HLOOKUP(M$16,'All Data'!$E$5:$AH$9884,MATCH('MFR - DO NOT EDIT'!$P20,'All Data'!$C$5:$C$9884,0),TRUE)</f>
        <v>90</v>
      </c>
      <c r="N20" s="39">
        <f>HLOOKUP(N$16,'All Data'!$E$5:$AH$9884,MATCH('MFR - DO NOT EDIT'!$P20,'All Data'!$C$5:$C$9884,0),TRUE)</f>
        <v>100</v>
      </c>
      <c r="P20" s="28" t="s">
        <v>64</v>
      </c>
    </row>
    <row r="21" spans="1:16" ht="27.6" customHeight="1" x14ac:dyDescent="0.25">
      <c r="A21" s="35"/>
      <c r="C21" s="153" t="str">
        <f>VLOOKUP($P21,'All Data'!$C$1:$AAH$9859,2,FALSE)</f>
        <v>Pass rates for undergraduates and MAT post-bachelor’s on Praxis II exam</v>
      </c>
      <c r="D21" s="154"/>
      <c r="E21" s="154"/>
      <c r="F21" s="154"/>
      <c r="G21" s="154"/>
      <c r="H21" s="40">
        <f>HLOOKUP(H$16,'All Data'!$E$5:$AH$9884,MATCH('MFR - DO NOT EDIT'!$P21,'All Data'!$C$5:$C$9884,0),TRUE)</f>
        <v>0.98</v>
      </c>
      <c r="I21" s="40">
        <f>HLOOKUP(I$16,'All Data'!$E$5:$AH$9884,MATCH('MFR - DO NOT EDIT'!$P21,'All Data'!$C$5:$C$9884,0),TRUE)</f>
        <v>0.96</v>
      </c>
      <c r="J21" s="40">
        <f>HLOOKUP(J$16,'All Data'!$E$5:$AH$9884,MATCH('MFR - DO NOT EDIT'!$P21,'All Data'!$C$5:$C$9884,0),TRUE)</f>
        <v>0.98</v>
      </c>
      <c r="K21" s="40">
        <f>HLOOKUP(K$16,'All Data'!$E$5:$AH$9884,MATCH('MFR - DO NOT EDIT'!$P21,'All Data'!$C$5:$C$9884,0),TRUE)</f>
        <v>0.98</v>
      </c>
      <c r="L21" s="40">
        <f>HLOOKUP(L$16,'All Data'!$E$5:$AH$9884,MATCH('MFR - DO NOT EDIT'!$P21,'All Data'!$C$5:$C$9884,0),TRUE)</f>
        <v>0.98</v>
      </c>
      <c r="M21" s="40">
        <f>HLOOKUP(M$16,'All Data'!$E$5:$AH$9884,MATCH('MFR - DO NOT EDIT'!$P21,'All Data'!$C$5:$C$9884,0),TRUE)</f>
        <v>0.98</v>
      </c>
      <c r="N21" s="41">
        <f>HLOOKUP(N$16,'All Data'!$E$5:$AH$9884,MATCH('MFR - DO NOT EDIT'!$P21,'All Data'!$C$5:$C$9884,0),TRUE)</f>
        <v>0.99</v>
      </c>
      <c r="P21" s="28" t="s">
        <v>65</v>
      </c>
    </row>
    <row r="22" spans="1:16" ht="27.6" customHeight="1" x14ac:dyDescent="0.25">
      <c r="A22" s="35"/>
      <c r="C22" s="153" t="str">
        <f>VLOOKUP($P22,'All Data'!$C$1:$AAH$9859,2,FALSE)</f>
        <v>Number of undergraduates enrolled in Nursing (RN to BSN) program</v>
      </c>
      <c r="D22" s="154"/>
      <c r="E22" s="154"/>
      <c r="F22" s="154"/>
      <c r="G22" s="154"/>
      <c r="H22" s="38">
        <f>HLOOKUP(H$16,'All Data'!$E$5:$AH$9884,MATCH('MFR - DO NOT EDIT'!$P22,'All Data'!$C$5:$C$9884,0),TRUE)</f>
        <v>457</v>
      </c>
      <c r="I22" s="38">
        <f>HLOOKUP(I$16,'All Data'!$E$5:$AH$9884,MATCH('MFR - DO NOT EDIT'!$P22,'All Data'!$C$5:$C$9884,0),TRUE)</f>
        <v>445</v>
      </c>
      <c r="J22" s="38">
        <f>HLOOKUP(J$16,'All Data'!$E$5:$AH$9884,MATCH('MFR - DO NOT EDIT'!$P22,'All Data'!$C$5:$C$9884,0),TRUE)</f>
        <v>468</v>
      </c>
      <c r="K22" s="38">
        <f>HLOOKUP(K$16,'All Data'!$E$5:$AH$9884,MATCH('MFR - DO NOT EDIT'!$P22,'All Data'!$C$5:$C$9884,0),TRUE)</f>
        <v>483</v>
      </c>
      <c r="L22" s="38">
        <f>HLOOKUP(L$16,'All Data'!$E$5:$AH$9884,MATCH('MFR - DO NOT EDIT'!$P22,'All Data'!$C$5:$C$9884,0),TRUE)</f>
        <v>438</v>
      </c>
      <c r="M22" s="38">
        <f>HLOOKUP(M$16,'All Data'!$E$5:$AH$9884,MATCH('MFR - DO NOT EDIT'!$P22,'All Data'!$C$5:$C$9884,0),TRUE)</f>
        <v>445</v>
      </c>
      <c r="N22" s="39">
        <f>HLOOKUP(N$16,'All Data'!$E$5:$AH$9884,MATCH('MFR - DO NOT EDIT'!$P22,'All Data'!$C$5:$C$9884,0),TRUE)</f>
        <v>460</v>
      </c>
      <c r="P22" s="28" t="s">
        <v>66</v>
      </c>
    </row>
    <row r="23" spans="1:16" x14ac:dyDescent="0.25">
      <c r="A23" s="35"/>
      <c r="C23" s="153" t="str">
        <f>VLOOKUP($P23,'All Data'!$C$1:$AAH$9859,2,FALSE)</f>
        <v>Number of graduates of the Nursing (RN to BSN) program</v>
      </c>
      <c r="D23" s="154"/>
      <c r="E23" s="154"/>
      <c r="F23" s="154"/>
      <c r="G23" s="154"/>
      <c r="H23" s="38">
        <f>HLOOKUP(H$16,'All Data'!$E$5:$AH$9884,MATCH('MFR - DO NOT EDIT'!$P23,'All Data'!$C$5:$C$9884,0),TRUE)</f>
        <v>139</v>
      </c>
      <c r="I23" s="38">
        <f>HLOOKUP(I$16,'All Data'!$E$5:$AH$9884,MATCH('MFR - DO NOT EDIT'!$P23,'All Data'!$C$5:$C$9884,0),TRUE)</f>
        <v>155</v>
      </c>
      <c r="J23" s="38">
        <f>HLOOKUP(J$16,'All Data'!$E$5:$AH$9884,MATCH('MFR - DO NOT EDIT'!$P23,'All Data'!$C$5:$C$9884,0),TRUE)</f>
        <v>147</v>
      </c>
      <c r="K23" s="38">
        <f>HLOOKUP(K$16,'All Data'!$E$5:$AH$9884,MATCH('MFR - DO NOT EDIT'!$P23,'All Data'!$C$5:$C$9884,0),TRUE)</f>
        <v>160</v>
      </c>
      <c r="L23" s="38">
        <f>HLOOKUP(L$16,'All Data'!$E$5:$AH$9884,MATCH('MFR - DO NOT EDIT'!$P23,'All Data'!$C$5:$C$9884,0),TRUE)</f>
        <v>142</v>
      </c>
      <c r="M23" s="38">
        <f>HLOOKUP(M$16,'All Data'!$E$5:$AH$9884,MATCH('MFR - DO NOT EDIT'!$P23,'All Data'!$C$5:$C$9884,0),TRUE)</f>
        <v>140</v>
      </c>
      <c r="N23" s="39">
        <f>HLOOKUP(N$16,'All Data'!$E$5:$AH$9884,MATCH('MFR - DO NOT EDIT'!$P23,'All Data'!$C$5:$C$9884,0),TRUE)</f>
        <v>145</v>
      </c>
      <c r="P23" s="28" t="s">
        <v>67</v>
      </c>
    </row>
    <row r="24" spans="1:16" ht="29.65" customHeight="1" x14ac:dyDescent="0.25">
      <c r="A24" s="35"/>
      <c r="C24" s="153" t="str">
        <f>VLOOKUP($P24,'All Data'!$C$1:$AAH$9859,2,FALSE)</f>
        <v xml:space="preserve">Number of Nursing (RN to BSN) program graduates employed in Maryland </v>
      </c>
      <c r="D24" s="154"/>
      <c r="E24" s="154"/>
      <c r="F24" s="154"/>
      <c r="G24" s="154"/>
      <c r="H24" s="38">
        <f>HLOOKUP(H$16,'All Data'!$E$5:$AH$9884,MATCH('MFR - DO NOT EDIT'!$P24,'All Data'!$C$5:$C$9884,0),TRUE)</f>
        <v>97</v>
      </c>
      <c r="I24" s="38">
        <f>HLOOKUP(I$16,'All Data'!$E$5:$AH$9884,MATCH('MFR - DO NOT EDIT'!$P24,'All Data'!$C$5:$C$9884,0),TRUE)</f>
        <v>124</v>
      </c>
      <c r="J24" s="38">
        <f>HLOOKUP(J$16,'All Data'!$E$5:$AH$9884,MATCH('MFR - DO NOT EDIT'!$P24,'All Data'!$C$5:$C$9884,0),TRUE)</f>
        <v>127</v>
      </c>
      <c r="K24" s="38">
        <f>HLOOKUP(K$16,'All Data'!$E$5:$AH$9884,MATCH('MFR - DO NOT EDIT'!$P24,'All Data'!$C$5:$C$9884,0),TRUE)</f>
        <v>136</v>
      </c>
      <c r="L24" s="38">
        <f>HLOOKUP(L$16,'All Data'!$E$5:$AH$9884,MATCH('MFR - DO NOT EDIT'!$P24,'All Data'!$C$5:$C$9884,0),TRUE)</f>
        <v>128</v>
      </c>
      <c r="M24" s="38">
        <f>HLOOKUP(M$16,'All Data'!$E$5:$AH$9884,MATCH('MFR - DO NOT EDIT'!$P24,'All Data'!$C$5:$C$9884,0),TRUE)</f>
        <v>126</v>
      </c>
      <c r="N24" s="39">
        <f>HLOOKUP(N$16,'All Data'!$E$5:$AH$9884,MATCH('MFR - DO NOT EDIT'!$P24,'All Data'!$C$5:$C$9884,0),TRUE)</f>
        <v>130</v>
      </c>
      <c r="P24" s="28" t="s">
        <v>68</v>
      </c>
    </row>
    <row r="25" spans="1:16" x14ac:dyDescent="0.25">
      <c r="A25" s="35"/>
      <c r="C25" s="159" t="str">
        <f>VLOOKUP($P25,'All Data'!$C$1:$AAH$9859,2,FALSE)</f>
        <v>Number of annual off-campus course enrollments</v>
      </c>
      <c r="D25" s="160"/>
      <c r="E25" s="160"/>
      <c r="F25" s="160"/>
      <c r="G25" s="160"/>
      <c r="H25" s="42">
        <f>HLOOKUP(H$16,'All Data'!$E$5:$AH$9884,MATCH('MFR - DO NOT EDIT'!$P25,'All Data'!$C$5:$C$9884,0),TRUE)</f>
        <v>8268</v>
      </c>
      <c r="I25" s="42">
        <f>HLOOKUP(I$16,'All Data'!$E$5:$AH$9884,MATCH('MFR - DO NOT EDIT'!$P25,'All Data'!$C$5:$C$9884,0),TRUE)</f>
        <v>8419</v>
      </c>
      <c r="J25" s="42">
        <f>HLOOKUP(J$16,'All Data'!$E$5:$AH$9884,MATCH('MFR - DO NOT EDIT'!$P25,'All Data'!$C$5:$C$9884,0),TRUE)</f>
        <v>8562</v>
      </c>
      <c r="K25" s="42">
        <f>HLOOKUP(K$16,'All Data'!$E$5:$AH$9884,MATCH('MFR - DO NOT EDIT'!$P25,'All Data'!$C$5:$C$9884,0),TRUE)</f>
        <v>10157</v>
      </c>
      <c r="L25" s="42">
        <f>HLOOKUP(L$16,'All Data'!$E$5:$AH$9884,MATCH('MFR - DO NOT EDIT'!$P25,'All Data'!$C$5:$C$9884,0),TRUE)</f>
        <v>11799</v>
      </c>
      <c r="M25" s="42">
        <f>HLOOKUP(M$16,'All Data'!$E$5:$AH$9884,MATCH('MFR - DO NOT EDIT'!$P25,'All Data'!$C$5:$C$9884,0),TRUE)</f>
        <v>12000</v>
      </c>
      <c r="N25" s="43">
        <f>HLOOKUP(N$16,'All Data'!$E$5:$AH$9884,MATCH('MFR - DO NOT EDIT'!$P25,'All Data'!$C$5:$C$9884,0),TRUE)</f>
        <v>12500</v>
      </c>
      <c r="P25" s="28" t="s">
        <v>69</v>
      </c>
    </row>
    <row r="26" spans="1:16" ht="86.25" customHeight="1" x14ac:dyDescent="0.25">
      <c r="A26" s="44"/>
      <c r="B26" s="45"/>
      <c r="C26" s="46"/>
      <c r="D26" s="46"/>
      <c r="E26" s="46"/>
      <c r="F26" s="46"/>
      <c r="G26" s="46"/>
      <c r="H26" s="47"/>
      <c r="I26" s="47"/>
      <c r="J26" s="47"/>
      <c r="K26" s="47"/>
      <c r="L26" s="47"/>
      <c r="M26" s="47"/>
      <c r="N26" s="47"/>
      <c r="O26" s="45"/>
    </row>
    <row r="27" spans="1:16" ht="28.15" customHeight="1" x14ac:dyDescent="0.25">
      <c r="A27" s="32" t="s">
        <v>29</v>
      </c>
      <c r="B27" s="166" t="s">
        <v>78</v>
      </c>
      <c r="C27" s="166"/>
      <c r="D27" s="166"/>
      <c r="E27" s="166"/>
      <c r="F27" s="166"/>
      <c r="G27" s="166"/>
      <c r="H27" s="166"/>
      <c r="I27" s="166"/>
      <c r="J27" s="166"/>
      <c r="K27" s="166"/>
      <c r="L27" s="166"/>
      <c r="M27" s="166"/>
      <c r="N27" s="166"/>
      <c r="O27" s="166"/>
    </row>
    <row r="28" spans="1:16" ht="27" customHeight="1" x14ac:dyDescent="0.25">
      <c r="A28" s="44"/>
      <c r="B28" s="32" t="s">
        <v>30</v>
      </c>
      <c r="C28" s="155" t="s">
        <v>299</v>
      </c>
      <c r="D28" s="155"/>
      <c r="E28" s="155"/>
      <c r="F28" s="155"/>
      <c r="G28" s="155"/>
      <c r="H28" s="155"/>
      <c r="I28" s="155"/>
      <c r="J28" s="155"/>
      <c r="K28" s="155"/>
      <c r="L28" s="155"/>
      <c r="M28" s="155"/>
      <c r="N28" s="155"/>
      <c r="O28" s="155"/>
    </row>
    <row r="29" spans="1:16" ht="15.75" customHeight="1" x14ac:dyDescent="0.25">
      <c r="A29" s="44"/>
      <c r="B29" s="32" t="s">
        <v>58</v>
      </c>
      <c r="C29" s="155" t="s">
        <v>300</v>
      </c>
      <c r="D29" s="155"/>
      <c r="E29" s="155"/>
      <c r="F29" s="155"/>
      <c r="G29" s="155"/>
      <c r="H29" s="155"/>
      <c r="I29" s="155"/>
      <c r="J29" s="155"/>
      <c r="K29" s="155"/>
      <c r="L29" s="155"/>
      <c r="M29" s="155"/>
      <c r="N29" s="155"/>
      <c r="O29" s="155"/>
    </row>
    <row r="30" spans="1:16" ht="15.75" customHeight="1" x14ac:dyDescent="0.25">
      <c r="A30" s="44"/>
      <c r="B30" s="32" t="s">
        <v>59</v>
      </c>
      <c r="C30" s="155" t="s">
        <v>301</v>
      </c>
      <c r="D30" s="155"/>
      <c r="E30" s="155"/>
      <c r="F30" s="155"/>
      <c r="G30" s="155"/>
      <c r="H30" s="155"/>
      <c r="I30" s="155"/>
      <c r="J30" s="155"/>
      <c r="K30" s="155"/>
      <c r="L30" s="155"/>
      <c r="M30" s="155"/>
      <c r="N30" s="155"/>
      <c r="O30" s="155"/>
    </row>
    <row r="31" spans="1:16" ht="15.75" customHeight="1" x14ac:dyDescent="0.25">
      <c r="A31" s="44"/>
      <c r="B31" s="32" t="s">
        <v>60</v>
      </c>
      <c r="C31" s="155" t="s">
        <v>302</v>
      </c>
      <c r="D31" s="155"/>
      <c r="E31" s="155"/>
      <c r="F31" s="155"/>
      <c r="G31" s="155"/>
      <c r="H31" s="155"/>
      <c r="I31" s="155"/>
      <c r="J31" s="155"/>
      <c r="K31" s="155"/>
      <c r="L31" s="155"/>
      <c r="M31" s="155"/>
      <c r="N31" s="155"/>
      <c r="O31" s="155"/>
    </row>
    <row r="32" spans="1:16" ht="15.75" customHeight="1" x14ac:dyDescent="0.25">
      <c r="A32" s="44"/>
      <c r="B32" s="32" t="s">
        <v>119</v>
      </c>
      <c r="C32" s="155" t="s">
        <v>303</v>
      </c>
      <c r="D32" s="155"/>
      <c r="E32" s="155"/>
      <c r="F32" s="155"/>
      <c r="G32" s="155"/>
      <c r="H32" s="155"/>
      <c r="I32" s="155"/>
      <c r="J32" s="155"/>
      <c r="K32" s="155"/>
      <c r="L32" s="155"/>
      <c r="M32" s="155"/>
      <c r="N32" s="155"/>
      <c r="O32" s="155"/>
    </row>
    <row r="33" spans="1:16" ht="15.75" customHeight="1" x14ac:dyDescent="0.25">
      <c r="A33" s="44"/>
      <c r="B33" s="32" t="s">
        <v>120</v>
      </c>
      <c r="C33" s="155" t="s">
        <v>304</v>
      </c>
      <c r="D33" s="155"/>
      <c r="E33" s="155"/>
      <c r="F33" s="155"/>
      <c r="G33" s="155"/>
      <c r="H33" s="155"/>
      <c r="I33" s="155"/>
      <c r="J33" s="155"/>
      <c r="K33" s="155"/>
      <c r="L33" s="155"/>
      <c r="M33" s="155"/>
      <c r="N33" s="155"/>
      <c r="O33" s="155"/>
    </row>
    <row r="34" spans="1:16" ht="15.75" customHeight="1" x14ac:dyDescent="0.25">
      <c r="A34" s="44"/>
      <c r="B34" s="32" t="s">
        <v>121</v>
      </c>
      <c r="C34" s="155" t="s">
        <v>305</v>
      </c>
      <c r="D34" s="155"/>
      <c r="E34" s="155"/>
      <c r="F34" s="155"/>
      <c r="G34" s="155"/>
      <c r="H34" s="155"/>
      <c r="I34" s="155"/>
      <c r="J34" s="155"/>
      <c r="K34" s="155"/>
      <c r="L34" s="155"/>
      <c r="M34" s="155"/>
      <c r="N34" s="155"/>
      <c r="O34" s="155"/>
    </row>
    <row r="35" spans="1:16" ht="15.75" customHeight="1" x14ac:dyDescent="0.25">
      <c r="A35" s="44"/>
      <c r="B35" s="32" t="s">
        <v>122</v>
      </c>
      <c r="C35" s="155" t="s">
        <v>306</v>
      </c>
      <c r="D35" s="155"/>
      <c r="E35" s="155"/>
      <c r="F35" s="155"/>
      <c r="G35" s="155"/>
      <c r="H35" s="155"/>
      <c r="I35" s="155"/>
      <c r="J35" s="155"/>
      <c r="K35" s="155"/>
      <c r="L35" s="155"/>
      <c r="M35" s="155"/>
      <c r="N35" s="155"/>
      <c r="O35" s="155"/>
    </row>
    <row r="36" spans="1:16" ht="5.25" customHeight="1" x14ac:dyDescent="0.25">
      <c r="A36" s="44"/>
      <c r="C36" s="46"/>
      <c r="D36" s="46"/>
      <c r="E36" s="46"/>
      <c r="F36" s="46"/>
      <c r="G36" s="46"/>
      <c r="H36" s="47"/>
      <c r="I36" s="47"/>
      <c r="J36" s="47"/>
      <c r="K36" s="47"/>
      <c r="L36" s="47"/>
      <c r="M36" s="47"/>
      <c r="N36" s="47"/>
      <c r="O36" s="48"/>
    </row>
    <row r="37" spans="1:16" ht="15.6" customHeight="1" x14ac:dyDescent="0.25">
      <c r="A37" s="44"/>
      <c r="C37" s="156" t="s">
        <v>3</v>
      </c>
      <c r="D37" s="157"/>
      <c r="E37" s="157"/>
      <c r="F37" s="157"/>
      <c r="G37" s="157"/>
      <c r="H37" s="36" t="str">
        <f>'All Data'!$E$1-6&amp;" Act."</f>
        <v>2016 Act.</v>
      </c>
      <c r="I37" s="36" t="str">
        <f>'All Data'!$E$1-5&amp;" Act."</f>
        <v>2017 Act.</v>
      </c>
      <c r="J37" s="36" t="str">
        <f>'All Data'!$E$1-4&amp;" Act."</f>
        <v>2018 Act.</v>
      </c>
      <c r="K37" s="36" t="str">
        <f>'All Data'!$E$1-3&amp;" Act."</f>
        <v>2019 Act.</v>
      </c>
      <c r="L37" s="36" t="str">
        <f>'All Data'!$E$1-2&amp;" Act."</f>
        <v>2020 Act.</v>
      </c>
      <c r="M37" s="36" t="str">
        <f>'All Data'!$E$1-1&amp;" Est."</f>
        <v>2021 Est.</v>
      </c>
      <c r="N37" s="37" t="str">
        <f>'All Data'!$E$1-0&amp;" Est."</f>
        <v>2022 Est.</v>
      </c>
      <c r="O37" s="48"/>
    </row>
    <row r="38" spans="1:16" x14ac:dyDescent="0.25">
      <c r="A38" s="44"/>
      <c r="C38" s="153" t="str">
        <f>VLOOKUP($P38,'All Data'!$C$1:$AAH$9859,2,FALSE)</f>
        <v>Second-year retention rate at FSU all students</v>
      </c>
      <c r="D38" s="154"/>
      <c r="E38" s="154"/>
      <c r="F38" s="154"/>
      <c r="G38" s="154"/>
      <c r="H38" s="49">
        <f>HLOOKUP(H$16,'All Data'!$E$5:$AH$9884,MATCH('MFR - DO NOT EDIT'!$P38,'All Data'!$C$5:$C$9884,0),TRUE)</f>
        <v>0.76800000000000002</v>
      </c>
      <c r="I38" s="49">
        <f>HLOOKUP(I$16,'All Data'!$E$5:$AH$9884,MATCH('MFR - DO NOT EDIT'!$P38,'All Data'!$C$5:$C$9884,0),TRUE)</f>
        <v>0.76700000000000002</v>
      </c>
      <c r="J38" s="49">
        <f>HLOOKUP(J$16,'All Data'!$E$5:$AH$9884,MATCH('MFR - DO NOT EDIT'!$P38,'All Data'!$C$5:$C$9884,0),TRUE)</f>
        <v>0.73699999999999999</v>
      </c>
      <c r="K38" s="49">
        <f>HLOOKUP(K$16,'All Data'!$E$5:$AH$9884,MATCH('MFR - DO NOT EDIT'!$P38,'All Data'!$C$5:$C$9884,0),TRUE)</f>
        <v>0.76700000000000002</v>
      </c>
      <c r="L38" s="49">
        <f>HLOOKUP(L$16,'All Data'!$E$5:$AH$9884,MATCH('MFR - DO NOT EDIT'!$P38,'All Data'!$C$5:$C$9884,0),TRUE)</f>
        <v>0.73299999999999998</v>
      </c>
      <c r="M38" s="49">
        <f>HLOOKUP(M$16,'All Data'!$E$5:$AH$9884,MATCH('MFR - DO NOT EDIT'!$P38,'All Data'!$C$5:$C$9884,0),TRUE)</f>
        <v>0.74</v>
      </c>
      <c r="N38" s="50">
        <f>HLOOKUP(N$16,'All Data'!$E$5:$AH$9884,MATCH('MFR - DO NOT EDIT'!$P38,'All Data'!$C$5:$C$9884,0),TRUE)</f>
        <v>0.75</v>
      </c>
      <c r="O38" s="48"/>
      <c r="P38" s="28" t="s">
        <v>35</v>
      </c>
    </row>
    <row r="39" spans="1:16" ht="28.15" customHeight="1" x14ac:dyDescent="0.25">
      <c r="A39" s="44"/>
      <c r="C39" s="153" t="str">
        <f>VLOOKUP($P39,'All Data'!$C$1:$AAH$9859,2,FALSE)</f>
        <v>Six-year graduation rate from FSU (or another public university in Maryland) for all students</v>
      </c>
      <c r="D39" s="154"/>
      <c r="E39" s="154"/>
      <c r="F39" s="154"/>
      <c r="G39" s="154"/>
      <c r="H39" s="49">
        <f>HLOOKUP(H$16,'All Data'!$E$5:$AH$9884,MATCH('MFR - DO NOT EDIT'!$P39,'All Data'!$C$5:$C$9884,0),TRUE)</f>
        <v>0.61699999999999999</v>
      </c>
      <c r="I39" s="49">
        <f>HLOOKUP(I$16,'All Data'!$E$5:$AH$9884,MATCH('MFR - DO NOT EDIT'!$P39,'All Data'!$C$5:$C$9884,0),TRUE)</f>
        <v>0.55200000000000005</v>
      </c>
      <c r="J39" s="49">
        <f>HLOOKUP(J$16,'All Data'!$E$5:$AH$9884,MATCH('MFR - DO NOT EDIT'!$P39,'All Data'!$C$5:$C$9884,0),TRUE)</f>
        <v>0.57299999999999995</v>
      </c>
      <c r="K39" s="49">
        <f>HLOOKUP(K$16,'All Data'!$E$5:$AH$9884,MATCH('MFR - DO NOT EDIT'!$P39,'All Data'!$C$5:$C$9884,0),TRUE)</f>
        <v>0.58099999999999996</v>
      </c>
      <c r="L39" s="49">
        <f>HLOOKUP(L$16,'All Data'!$E$5:$AH$9884,MATCH('MFR - DO NOT EDIT'!$P39,'All Data'!$C$5:$C$9884,0),TRUE)</f>
        <v>0.59199999999999997</v>
      </c>
      <c r="M39" s="49">
        <f>HLOOKUP(M$16,'All Data'!$E$5:$AH$9884,MATCH('MFR - DO NOT EDIT'!$P39,'All Data'!$C$5:$C$9884,0),TRUE)</f>
        <v>0.6</v>
      </c>
      <c r="N39" s="50">
        <f>HLOOKUP(N$16,'All Data'!$E$5:$AH$9884,MATCH('MFR - DO NOT EDIT'!$P39,'All Data'!$C$5:$C$9884,0),TRUE)</f>
        <v>0.61</v>
      </c>
      <c r="O39" s="48"/>
      <c r="P39" s="28" t="s">
        <v>36</v>
      </c>
    </row>
    <row r="40" spans="1:16" x14ac:dyDescent="0.25">
      <c r="A40" s="44"/>
      <c r="C40" s="153" t="str">
        <f>VLOOKUP($P40,'All Data'!$C$1:$AAH$9859,2,FALSE)</f>
        <v xml:space="preserve">Percent African-American (Fall undergraduate in fiscal year) </v>
      </c>
      <c r="D40" s="154"/>
      <c r="E40" s="154"/>
      <c r="F40" s="154"/>
      <c r="G40" s="154"/>
      <c r="H40" s="49">
        <f>HLOOKUP(H$16,'All Data'!$E$5:$AH$9884,MATCH('MFR - DO NOT EDIT'!$P40,'All Data'!$C$5:$C$9884,0),TRUE)</f>
        <v>0.308</v>
      </c>
      <c r="I40" s="49">
        <f>HLOOKUP(I$16,'All Data'!$E$5:$AH$9884,MATCH('MFR - DO NOT EDIT'!$P40,'All Data'!$C$5:$C$9884,0),TRUE)</f>
        <v>0.314</v>
      </c>
      <c r="J40" s="49">
        <f>HLOOKUP(J$16,'All Data'!$E$5:$AH$9884,MATCH('MFR - DO NOT EDIT'!$P40,'All Data'!$C$5:$C$9884,0),TRUE)</f>
        <v>0.314</v>
      </c>
      <c r="K40" s="49">
        <f>HLOOKUP(K$16,'All Data'!$E$5:$AH$9884,MATCH('MFR - DO NOT EDIT'!$P40,'All Data'!$C$5:$C$9884,0),TRUE)</f>
        <v>0.312</v>
      </c>
      <c r="L40" s="49">
        <f>HLOOKUP(L$16,'All Data'!$E$5:$AH$9884,MATCH('MFR - DO NOT EDIT'!$P40,'All Data'!$C$5:$C$9884,0),TRUE)</f>
        <v>0.29599999999999999</v>
      </c>
      <c r="M40" s="49">
        <f>HLOOKUP(M$16,'All Data'!$E$5:$AH$9884,MATCH('MFR - DO NOT EDIT'!$P40,'All Data'!$C$5:$C$9884,0),TRUE)</f>
        <v>0.3</v>
      </c>
      <c r="N40" s="50">
        <f>HLOOKUP(N$16,'All Data'!$E$5:$AH$9884,MATCH('MFR - DO NOT EDIT'!$P40,'All Data'!$C$5:$C$9884,0),TRUE)</f>
        <v>0.31</v>
      </c>
      <c r="O40" s="48"/>
      <c r="P40" s="28" t="s">
        <v>53</v>
      </c>
    </row>
    <row r="41" spans="1:16" x14ac:dyDescent="0.25">
      <c r="A41" s="44"/>
      <c r="C41" s="153" t="str">
        <f>VLOOKUP($P41,'All Data'!$C$1:$AAH$9859,2,FALSE)</f>
        <v>Percent minority (Fall undergraduate in fiscal year)</v>
      </c>
      <c r="D41" s="154"/>
      <c r="E41" s="154"/>
      <c r="F41" s="154"/>
      <c r="G41" s="154"/>
      <c r="H41" s="49">
        <f>HLOOKUP(H$16,'All Data'!$E$5:$AH$9884,MATCH('MFR - DO NOT EDIT'!$P41,'All Data'!$C$5:$C$9884,0),TRUE)</f>
        <v>0.42</v>
      </c>
      <c r="I41" s="49">
        <f>HLOOKUP(I$16,'All Data'!$E$5:$AH$9884,MATCH('MFR - DO NOT EDIT'!$P41,'All Data'!$C$5:$C$9884,0),TRUE)</f>
        <v>0.438</v>
      </c>
      <c r="J41" s="49">
        <f>HLOOKUP(J$16,'All Data'!$E$5:$AH$9884,MATCH('MFR - DO NOT EDIT'!$P41,'All Data'!$C$5:$C$9884,0),TRUE)</f>
        <v>0.437</v>
      </c>
      <c r="K41" s="49">
        <f>HLOOKUP(K$16,'All Data'!$E$5:$AH$9884,MATCH('MFR - DO NOT EDIT'!$P41,'All Data'!$C$5:$C$9884,0),TRUE)</f>
        <v>0.42499999999999999</v>
      </c>
      <c r="L41" s="49">
        <f>HLOOKUP(L$16,'All Data'!$E$5:$AH$9884,MATCH('MFR - DO NOT EDIT'!$P41,'All Data'!$C$5:$C$9884,0),TRUE)</f>
        <v>0.40699999999999997</v>
      </c>
      <c r="M41" s="49">
        <f>HLOOKUP(M$16,'All Data'!$E$5:$AH$9884,MATCH('MFR - DO NOT EDIT'!$P41,'All Data'!$C$5:$C$9884,0),TRUE)</f>
        <v>0.41</v>
      </c>
      <c r="N41" s="50">
        <f>HLOOKUP(N$16,'All Data'!$E$5:$AH$9884,MATCH('MFR - DO NOT EDIT'!$P41,'All Data'!$C$5:$C$9884,0),TRUE)</f>
        <v>0.42</v>
      </c>
      <c r="O41" s="48"/>
      <c r="P41" s="28" t="s">
        <v>54</v>
      </c>
    </row>
    <row r="42" spans="1:16" x14ac:dyDescent="0.25">
      <c r="A42" s="44"/>
      <c r="C42" s="153" t="str">
        <f>VLOOKUP($P42,'All Data'!$C$1:$AAH$9859,2,FALSE)</f>
        <v xml:space="preserve">Second year retention rate at FSU for African-American students </v>
      </c>
      <c r="D42" s="154"/>
      <c r="E42" s="154"/>
      <c r="F42" s="154"/>
      <c r="G42" s="154"/>
      <c r="H42" s="49">
        <f>HLOOKUP(H$16,'All Data'!$E$5:$AH$9884,MATCH('MFR - DO NOT EDIT'!$P42,'All Data'!$C$5:$C$9884,0),TRUE)</f>
        <v>0.83199999999999996</v>
      </c>
      <c r="I42" s="49">
        <f>HLOOKUP(I$16,'All Data'!$E$5:$AH$9884,MATCH('MFR - DO NOT EDIT'!$P42,'All Data'!$C$5:$C$9884,0),TRUE)</f>
        <v>0.78200000000000003</v>
      </c>
      <c r="J42" s="49">
        <f>HLOOKUP(J$16,'All Data'!$E$5:$AH$9884,MATCH('MFR - DO NOT EDIT'!$P42,'All Data'!$C$5:$C$9884,0),TRUE)</f>
        <v>0.71299999999999997</v>
      </c>
      <c r="K42" s="49">
        <f>HLOOKUP(K$16,'All Data'!$E$5:$AH$9884,MATCH('MFR - DO NOT EDIT'!$P42,'All Data'!$C$5:$C$9884,0),TRUE)</f>
        <v>0.76400000000000001</v>
      </c>
      <c r="L42" s="49">
        <f>HLOOKUP(L$16,'All Data'!$E$5:$AH$9884,MATCH('MFR - DO NOT EDIT'!$P42,'All Data'!$C$5:$C$9884,0),TRUE)</f>
        <v>0.71199999999999997</v>
      </c>
      <c r="M42" s="49">
        <f>HLOOKUP(M$16,'All Data'!$E$5:$AH$9884,MATCH('MFR - DO NOT EDIT'!$P42,'All Data'!$C$5:$C$9884,0),TRUE)</f>
        <v>0.72</v>
      </c>
      <c r="N42" s="50">
        <f>HLOOKUP(N$16,'All Data'!$E$5:$AH$9884,MATCH('MFR - DO NOT EDIT'!$P42,'All Data'!$C$5:$C$9884,0),TRUE)</f>
        <v>0.73</v>
      </c>
      <c r="O42" s="48"/>
      <c r="P42" s="28" t="s">
        <v>55</v>
      </c>
    </row>
    <row r="43" spans="1:16" ht="25.9" customHeight="1" x14ac:dyDescent="0.25">
      <c r="A43" s="44"/>
      <c r="C43" s="153" t="str">
        <f>VLOOKUP($P43,'All Data'!$C$1:$AAH$9859,2,FALSE)</f>
        <v>Six-year graduation rate from FSU (or another public university in Maryland) for African-American students</v>
      </c>
      <c r="D43" s="154"/>
      <c r="E43" s="154"/>
      <c r="F43" s="154"/>
      <c r="G43" s="154"/>
      <c r="H43" s="49">
        <f>HLOOKUP(H$16,'All Data'!$E$5:$AH$9884,MATCH('MFR - DO NOT EDIT'!$P43,'All Data'!$C$5:$C$9884,0),TRUE)</f>
        <v>0.62</v>
      </c>
      <c r="I43" s="49">
        <f>HLOOKUP(I$16,'All Data'!$E$5:$AH$9884,MATCH('MFR - DO NOT EDIT'!$P43,'All Data'!$C$5:$C$9884,0),TRUE)</f>
        <v>0.48799999999999999</v>
      </c>
      <c r="J43" s="49">
        <f>HLOOKUP(J$16,'All Data'!$E$5:$AH$9884,MATCH('MFR - DO NOT EDIT'!$P43,'All Data'!$C$5:$C$9884,0),TRUE)</f>
        <v>0.59199999999999997</v>
      </c>
      <c r="K43" s="49">
        <f>HLOOKUP(K$16,'All Data'!$E$5:$AH$9884,MATCH('MFR - DO NOT EDIT'!$P43,'All Data'!$C$5:$C$9884,0),TRUE)</f>
        <v>0.55600000000000005</v>
      </c>
      <c r="L43" s="49">
        <f>HLOOKUP(L$16,'All Data'!$E$5:$AH$9884,MATCH('MFR - DO NOT EDIT'!$P43,'All Data'!$C$5:$C$9884,0),TRUE)</f>
        <v>0.58799999999999997</v>
      </c>
      <c r="M43" s="49">
        <f>HLOOKUP(M$16,'All Data'!$E$5:$AH$9884,MATCH('MFR - DO NOT EDIT'!$P43,'All Data'!$C$5:$C$9884,0),TRUE)</f>
        <v>0.59</v>
      </c>
      <c r="N43" s="50">
        <f>HLOOKUP(N$16,'All Data'!$E$5:$AH$9884,MATCH('MFR - DO NOT EDIT'!$P43,'All Data'!$C$5:$C$9884,0),TRUE)</f>
        <v>0.6</v>
      </c>
      <c r="O43" s="48"/>
      <c r="P43" s="28" t="s">
        <v>56</v>
      </c>
    </row>
    <row r="44" spans="1:16" x14ac:dyDescent="0.25">
      <c r="A44" s="44"/>
      <c r="C44" s="153" t="str">
        <f>VLOOKUP($P44,'All Data'!$C$1:$AAH$9859,2,FALSE)</f>
        <v>Second-year retention rate at FSU for minority students</v>
      </c>
      <c r="D44" s="154"/>
      <c r="E44" s="154"/>
      <c r="F44" s="154"/>
      <c r="G44" s="154"/>
      <c r="H44" s="49">
        <f>HLOOKUP(H$16,'All Data'!$E$5:$AH$9884,MATCH('MFR - DO NOT EDIT'!$P44,'All Data'!$C$5:$C$9884,0),TRUE)</f>
        <v>0.82299999999999995</v>
      </c>
      <c r="I44" s="49">
        <f>HLOOKUP(I$16,'All Data'!$E$5:$AH$9884,MATCH('MFR - DO NOT EDIT'!$P44,'All Data'!$C$5:$C$9884,0),TRUE)</f>
        <v>0.76800000000000002</v>
      </c>
      <c r="J44" s="49">
        <f>HLOOKUP(J$16,'All Data'!$E$5:$AH$9884,MATCH('MFR - DO NOT EDIT'!$P44,'All Data'!$C$5:$C$9884,0),TRUE)</f>
        <v>0.69399999999999995</v>
      </c>
      <c r="K44" s="49">
        <f>HLOOKUP(K$16,'All Data'!$E$5:$AH$9884,MATCH('MFR - DO NOT EDIT'!$P44,'All Data'!$C$5:$C$9884,0),TRUE)</f>
        <v>0.73899999999999999</v>
      </c>
      <c r="L44" s="49">
        <f>HLOOKUP(L$16,'All Data'!$E$5:$AH$9884,MATCH('MFR - DO NOT EDIT'!$P44,'All Data'!$C$5:$C$9884,0),TRUE)</f>
        <v>0.71299999999999997</v>
      </c>
      <c r="M44" s="49">
        <f>HLOOKUP(M$16,'All Data'!$E$5:$AH$9884,MATCH('MFR - DO NOT EDIT'!$P44,'All Data'!$C$5:$C$9884,0),TRUE)</f>
        <v>0.72</v>
      </c>
      <c r="N44" s="50">
        <f>HLOOKUP(N$16,'All Data'!$E$5:$AH$9884,MATCH('MFR - DO NOT EDIT'!$P44,'All Data'!$C$5:$C$9884,0),TRUE)</f>
        <v>0.73</v>
      </c>
      <c r="O44" s="48"/>
      <c r="P44" s="28" t="s">
        <v>57</v>
      </c>
    </row>
    <row r="45" spans="1:16" ht="27" customHeight="1" x14ac:dyDescent="0.25">
      <c r="A45" s="44"/>
      <c r="C45" s="153" t="str">
        <f>VLOOKUP($P45,'All Data'!$C$1:$AAH$9859,2,FALSE)</f>
        <v xml:space="preserve">Six-year graduation rate from FSU (or another public university in Maryland) for minority students </v>
      </c>
      <c r="D45" s="154"/>
      <c r="E45" s="154"/>
      <c r="F45" s="154"/>
      <c r="G45" s="154"/>
      <c r="H45" s="49">
        <f>HLOOKUP(H$16,'All Data'!$E$5:$AH$9884,MATCH('MFR - DO NOT EDIT'!$P45,'All Data'!$C$5:$C$9884,0),TRUE)</f>
        <v>0.61899999999999999</v>
      </c>
      <c r="I45" s="49">
        <f>HLOOKUP(I$16,'All Data'!$E$5:$AH$9884,MATCH('MFR - DO NOT EDIT'!$P45,'All Data'!$C$5:$C$9884,0),TRUE)</f>
        <v>0.51300000000000001</v>
      </c>
      <c r="J45" s="49">
        <f>HLOOKUP(J$16,'All Data'!$E$5:$AH$9884,MATCH('MFR - DO NOT EDIT'!$P45,'All Data'!$C$5:$C$9884,0),TRUE)</f>
        <v>0.56200000000000006</v>
      </c>
      <c r="K45" s="49">
        <f>HLOOKUP(K$16,'All Data'!$E$5:$AH$9884,MATCH('MFR - DO NOT EDIT'!$P45,'All Data'!$C$5:$C$9884,0),TRUE)</f>
        <v>0.55700000000000005</v>
      </c>
      <c r="L45" s="49">
        <f>HLOOKUP(L$16,'All Data'!$E$5:$AH$9884,MATCH('MFR - DO NOT EDIT'!$P45,'All Data'!$C$5:$C$9884,0),TRUE)</f>
        <v>0.57599999999999996</v>
      </c>
      <c r="M45" s="49">
        <f>HLOOKUP(M$16,'All Data'!$E$5:$AH$9884,MATCH('MFR - DO NOT EDIT'!$P45,'All Data'!$C$5:$C$9884,0),TRUE)</f>
        <v>0.57999999999999996</v>
      </c>
      <c r="N45" s="50">
        <f>HLOOKUP(N$16,'All Data'!$E$5:$AH$9884,MATCH('MFR - DO NOT EDIT'!$P45,'All Data'!$C$5:$C$9884,0),TRUE)</f>
        <v>0.59</v>
      </c>
      <c r="O45" s="48"/>
      <c r="P45" s="28" t="s">
        <v>79</v>
      </c>
    </row>
    <row r="46" spans="1:16" x14ac:dyDescent="0.25">
      <c r="A46" s="44"/>
      <c r="C46" s="159" t="str">
        <f>VLOOKUP($P46,'All Data'!$C$1:$AAH$9859,2,FALSE)</f>
        <v xml:space="preserve">Percent of economically disadvantaged students </v>
      </c>
      <c r="D46" s="160"/>
      <c r="E46" s="160"/>
      <c r="F46" s="160"/>
      <c r="G46" s="160"/>
      <c r="H46" s="51">
        <f>HLOOKUP(H$16,'All Data'!$E$5:$AH$9884,MATCH('MFR - DO NOT EDIT'!$P46,'All Data'!$C$5:$C$9884,0),TRUE)</f>
        <v>0.60699999999999998</v>
      </c>
      <c r="I46" s="51">
        <f>HLOOKUP(I$16,'All Data'!$E$5:$AH$9884,MATCH('MFR - DO NOT EDIT'!$P46,'All Data'!$C$5:$C$9884,0),TRUE)</f>
        <v>0.61599999999999999</v>
      </c>
      <c r="J46" s="51">
        <f>HLOOKUP(J$16,'All Data'!$E$5:$AH$9884,MATCH('MFR - DO NOT EDIT'!$P46,'All Data'!$C$5:$C$9884,0),TRUE)</f>
        <v>0.61899999999999999</v>
      </c>
      <c r="K46" s="51">
        <f>HLOOKUP(K$16,'All Data'!$E$5:$AH$9884,MATCH('MFR - DO NOT EDIT'!$P46,'All Data'!$C$5:$C$9884,0),TRUE)</f>
        <v>0.61199999999999999</v>
      </c>
      <c r="L46" s="51">
        <f>HLOOKUP(L$16,'All Data'!$E$5:$AH$9884,MATCH('MFR - DO NOT EDIT'!$P46,'All Data'!$C$5:$C$9884,0),TRUE)</f>
        <v>0.61399999999999999</v>
      </c>
      <c r="M46" s="51">
        <f>HLOOKUP(M$16,'All Data'!$E$5:$AH$9884,MATCH('MFR - DO NOT EDIT'!$P46,'All Data'!$C$5:$C$9884,0),TRUE)</f>
        <v>0.61599999999999999</v>
      </c>
      <c r="N46" s="52">
        <f>HLOOKUP(N$16,'All Data'!$E$5:$AH$9884,MATCH('MFR - DO NOT EDIT'!$P46,'All Data'!$C$5:$C$9884,0),TRUE)</f>
        <v>0.62</v>
      </c>
      <c r="O46" s="48"/>
      <c r="P46" s="28" t="s">
        <v>80</v>
      </c>
    </row>
    <row r="47" spans="1:16" x14ac:dyDescent="0.25">
      <c r="A47" s="44"/>
      <c r="C47" s="46"/>
      <c r="D47" s="46"/>
      <c r="E47" s="46"/>
      <c r="F47" s="46"/>
      <c r="G47" s="46"/>
      <c r="H47" s="49"/>
      <c r="I47" s="49"/>
      <c r="J47" s="49"/>
      <c r="K47" s="49"/>
      <c r="L47" s="49"/>
      <c r="M47" s="49"/>
      <c r="N47" s="49"/>
      <c r="O47" s="48"/>
    </row>
    <row r="48" spans="1:16" x14ac:dyDescent="0.25">
      <c r="A48" s="44"/>
      <c r="C48" s="46"/>
      <c r="D48" s="46"/>
      <c r="E48" s="46"/>
      <c r="F48" s="46"/>
      <c r="G48" s="46"/>
      <c r="H48" s="49"/>
      <c r="I48" s="49"/>
      <c r="J48" s="49"/>
      <c r="K48" s="49"/>
      <c r="L48" s="49"/>
      <c r="M48" s="49"/>
      <c r="N48" s="49"/>
      <c r="O48" s="48"/>
    </row>
    <row r="49" spans="1:16" ht="134.44999999999999" customHeight="1" x14ac:dyDescent="0.25">
      <c r="A49" s="44"/>
      <c r="C49" s="46"/>
      <c r="D49" s="46"/>
      <c r="E49" s="46"/>
      <c r="F49" s="46"/>
      <c r="G49" s="46"/>
      <c r="H49" s="49"/>
      <c r="I49" s="49"/>
      <c r="J49" s="49"/>
      <c r="K49" s="49"/>
      <c r="L49" s="49"/>
      <c r="M49" s="49"/>
      <c r="N49" s="49"/>
      <c r="O49" s="48"/>
    </row>
    <row r="50" spans="1:16" ht="19.5" customHeight="1" x14ac:dyDescent="0.25">
      <c r="A50" s="44"/>
      <c r="C50" s="46"/>
      <c r="D50" s="46"/>
      <c r="E50" s="46"/>
      <c r="F50" s="46"/>
      <c r="G50" s="46"/>
      <c r="H50" s="49"/>
      <c r="I50" s="49"/>
      <c r="J50" s="49"/>
      <c r="K50" s="49"/>
      <c r="L50" s="49"/>
      <c r="M50" s="49"/>
      <c r="N50" s="49"/>
      <c r="O50" s="48"/>
    </row>
    <row r="51" spans="1:16" x14ac:dyDescent="0.25">
      <c r="A51" s="32" t="s">
        <v>31</v>
      </c>
      <c r="B51" s="165" t="s">
        <v>82</v>
      </c>
      <c r="C51" s="165"/>
      <c r="D51" s="165"/>
      <c r="E51" s="165"/>
      <c r="F51" s="165"/>
      <c r="G51" s="165"/>
      <c r="H51" s="165"/>
      <c r="I51" s="165"/>
      <c r="J51" s="165"/>
      <c r="K51" s="165"/>
      <c r="L51" s="165"/>
      <c r="M51" s="165"/>
      <c r="N51" s="165"/>
      <c r="O51" s="165"/>
    </row>
    <row r="52" spans="1:16" ht="15.75" customHeight="1" x14ac:dyDescent="0.25">
      <c r="A52" s="44"/>
      <c r="B52" s="32" t="s">
        <v>32</v>
      </c>
      <c r="C52" s="155" t="s">
        <v>307</v>
      </c>
      <c r="D52" s="155"/>
      <c r="E52" s="155"/>
      <c r="F52" s="155"/>
      <c r="G52" s="155"/>
      <c r="H52" s="155"/>
      <c r="I52" s="155"/>
      <c r="J52" s="155"/>
      <c r="K52" s="155"/>
      <c r="L52" s="155"/>
      <c r="M52" s="155"/>
      <c r="N52" s="155"/>
      <c r="O52" s="155"/>
    </row>
    <row r="53" spans="1:16" ht="30" customHeight="1" x14ac:dyDescent="0.25">
      <c r="A53" s="44"/>
      <c r="B53" s="32" t="s">
        <v>43</v>
      </c>
      <c r="C53" s="155" t="s">
        <v>308</v>
      </c>
      <c r="D53" s="155"/>
      <c r="E53" s="155"/>
      <c r="F53" s="155"/>
      <c r="G53" s="155"/>
      <c r="H53" s="155"/>
      <c r="I53" s="155"/>
      <c r="J53" s="155"/>
      <c r="K53" s="155"/>
      <c r="L53" s="155"/>
      <c r="M53" s="155"/>
      <c r="N53" s="155"/>
      <c r="O53" s="155"/>
    </row>
    <row r="54" spans="1:16" ht="15.6" customHeight="1" x14ac:dyDescent="0.25">
      <c r="A54" s="44"/>
      <c r="B54" s="32" t="s">
        <v>83</v>
      </c>
      <c r="C54" s="155" t="s">
        <v>309</v>
      </c>
      <c r="D54" s="155"/>
      <c r="E54" s="155"/>
      <c r="F54" s="155"/>
      <c r="G54" s="155"/>
      <c r="H54" s="155"/>
      <c r="I54" s="155"/>
      <c r="J54" s="155"/>
      <c r="K54" s="155"/>
      <c r="L54" s="155"/>
      <c r="M54" s="155"/>
      <c r="N54" s="155"/>
      <c r="O54" s="155"/>
    </row>
    <row r="55" spans="1:16" ht="15.75" customHeight="1" x14ac:dyDescent="0.25">
      <c r="A55" s="44"/>
      <c r="B55" s="32" t="s">
        <v>84</v>
      </c>
      <c r="C55" s="155" t="s">
        <v>310</v>
      </c>
      <c r="D55" s="155"/>
      <c r="E55" s="155"/>
      <c r="F55" s="155"/>
      <c r="G55" s="155"/>
      <c r="H55" s="155"/>
      <c r="I55" s="155"/>
      <c r="J55" s="155"/>
      <c r="K55" s="155"/>
      <c r="L55" s="155"/>
      <c r="M55" s="155"/>
      <c r="N55" s="155"/>
      <c r="O55" s="155"/>
    </row>
    <row r="56" spans="1:16" ht="8.25" customHeight="1" x14ac:dyDescent="0.25">
      <c r="A56" s="44"/>
      <c r="C56" s="46"/>
      <c r="D56" s="46"/>
      <c r="E56" s="46"/>
      <c r="F56" s="46"/>
      <c r="G56" s="46"/>
      <c r="H56" s="47"/>
      <c r="I56" s="47"/>
      <c r="J56" s="47"/>
      <c r="K56" s="47"/>
      <c r="L56" s="47"/>
      <c r="M56" s="47"/>
      <c r="N56" s="47"/>
      <c r="O56" s="48"/>
    </row>
    <row r="57" spans="1:16" ht="15.6" customHeight="1" x14ac:dyDescent="0.25">
      <c r="A57" s="44"/>
      <c r="C57" s="156" t="s">
        <v>3</v>
      </c>
      <c r="D57" s="157"/>
      <c r="E57" s="157"/>
      <c r="F57" s="157"/>
      <c r="G57" s="157"/>
      <c r="H57" s="36" t="str">
        <f>'All Data'!$E$1-6&amp;" Act."</f>
        <v>2016 Act.</v>
      </c>
      <c r="I57" s="36" t="str">
        <f>'All Data'!$E$1-5&amp;" Act."</f>
        <v>2017 Act.</v>
      </c>
      <c r="J57" s="36" t="str">
        <f>'All Data'!$E$1-4&amp;" Act."</f>
        <v>2018 Act.</v>
      </c>
      <c r="K57" s="36" t="str">
        <f>'All Data'!$E$1-3&amp;" Act."</f>
        <v>2019 Act.</v>
      </c>
      <c r="L57" s="36" t="str">
        <f>'All Data'!$E$1-2&amp;" Act."</f>
        <v>2020 Act.</v>
      </c>
      <c r="M57" s="36" t="str">
        <f>'All Data'!$E$1-1&amp;" Est."</f>
        <v>2021 Est.</v>
      </c>
      <c r="N57" s="37" t="str">
        <f>'All Data'!$E$1-0&amp;" Est."</f>
        <v>2022 Est.</v>
      </c>
      <c r="O57" s="48"/>
      <c r="P57" s="27"/>
    </row>
    <row r="58" spans="1:16" x14ac:dyDescent="0.25">
      <c r="A58" s="44"/>
      <c r="C58" s="153" t="str">
        <f>VLOOKUP($P58,'All Data'!$C$1:$AAH$9859,2,FALSE)</f>
        <v>Faculty diversity: Women (full-time faculty)</v>
      </c>
      <c r="D58" s="154"/>
      <c r="E58" s="154"/>
      <c r="F58" s="154"/>
      <c r="G58" s="154"/>
      <c r="H58" s="49">
        <f>HLOOKUP(H$16,'All Data'!$E$5:$AH$9884,MATCH('MFR - DO NOT EDIT'!$P58,'All Data'!$C$5:$C$9884,0),TRUE)</f>
        <v>0.41099999999999998</v>
      </c>
      <c r="I58" s="49">
        <f>HLOOKUP(I$16,'All Data'!$E$5:$AH$9884,MATCH('MFR - DO NOT EDIT'!$P58,'All Data'!$C$5:$C$9884,0),TRUE)</f>
        <v>0.42099999999999999</v>
      </c>
      <c r="J58" s="49">
        <f>HLOOKUP(J$16,'All Data'!$E$5:$AH$9884,MATCH('MFR - DO NOT EDIT'!$P58,'All Data'!$C$5:$C$9884,0),TRUE)</f>
        <v>0.438</v>
      </c>
      <c r="K58" s="49">
        <f>HLOOKUP(K$16,'All Data'!$E$5:$AH$9884,MATCH('MFR - DO NOT EDIT'!$P58,'All Data'!$C$5:$C$9884,0),TRUE)</f>
        <v>0.42399999999999999</v>
      </c>
      <c r="L58" s="49">
        <f>HLOOKUP(L$16,'All Data'!$E$5:$AH$9884,MATCH('MFR - DO NOT EDIT'!$P58,'All Data'!$C$5:$C$9884,0),TRUE)</f>
        <v>0.437</v>
      </c>
      <c r="M58" s="49">
        <f>HLOOKUP(M$16,'All Data'!$E$5:$AH$9884,MATCH('MFR - DO NOT EDIT'!$P58,'All Data'!$C$5:$C$9884,0),TRUE)</f>
        <v>0.44</v>
      </c>
      <c r="N58" s="50">
        <f>HLOOKUP(N$16,'All Data'!$E$5:$AH$9884,MATCH('MFR - DO NOT EDIT'!$P58,'All Data'!$C$5:$C$9884,0),TRUE)</f>
        <v>0.44500000000000001</v>
      </c>
      <c r="O58" s="48"/>
      <c r="P58" s="28" t="s">
        <v>33</v>
      </c>
    </row>
    <row r="59" spans="1:16" x14ac:dyDescent="0.25">
      <c r="A59" s="44"/>
      <c r="C59" s="153" t="str">
        <f>VLOOKUP($P59,'All Data'!$C$1:$AAH$9859,2,FALSE)</f>
        <v>African-American (full-time faculty)</v>
      </c>
      <c r="D59" s="154"/>
      <c r="E59" s="154"/>
      <c r="F59" s="154"/>
      <c r="G59" s="154"/>
      <c r="H59" s="49">
        <f>HLOOKUP(H$16,'All Data'!$E$5:$AH$9884,MATCH('MFR - DO NOT EDIT'!$P59,'All Data'!$C$5:$C$9884,0),TRUE)</f>
        <v>4.8000000000000001E-2</v>
      </c>
      <c r="I59" s="49">
        <f>HLOOKUP(I$16,'All Data'!$E$5:$AH$9884,MATCH('MFR - DO NOT EDIT'!$P59,'All Data'!$C$5:$C$9884,0),TRUE)</f>
        <v>3.9E-2</v>
      </c>
      <c r="J59" s="49">
        <f>HLOOKUP(J$16,'All Data'!$E$5:$AH$9884,MATCH('MFR - DO NOT EDIT'!$P59,'All Data'!$C$5:$C$9884,0),TRUE)</f>
        <v>0.04</v>
      </c>
      <c r="K59" s="49">
        <f>HLOOKUP(K$16,'All Data'!$E$5:$AH$9884,MATCH('MFR - DO NOT EDIT'!$P59,'All Data'!$C$5:$C$9884,0),TRUE)</f>
        <v>4.5999999999999999E-2</v>
      </c>
      <c r="L59" s="49">
        <f>HLOOKUP(L$16,'All Data'!$E$5:$AH$9884,MATCH('MFR - DO NOT EDIT'!$P59,'All Data'!$C$5:$C$9884,0),TRUE)</f>
        <v>4.2000000000000003E-2</v>
      </c>
      <c r="M59" s="49">
        <f>HLOOKUP(M$16,'All Data'!$E$5:$AH$9884,MATCH('MFR - DO NOT EDIT'!$P59,'All Data'!$C$5:$C$9884,0),TRUE)</f>
        <v>4.4999999999999998E-2</v>
      </c>
      <c r="N59" s="50">
        <f>HLOOKUP(N$16,'All Data'!$E$5:$AH$9884,MATCH('MFR - DO NOT EDIT'!$P59,'All Data'!$C$5:$C$9884,0),TRUE)</f>
        <v>0.05</v>
      </c>
      <c r="O59" s="48"/>
      <c r="P59" s="28" t="s">
        <v>34</v>
      </c>
    </row>
    <row r="60" spans="1:16" x14ac:dyDescent="0.25">
      <c r="A60" s="44"/>
      <c r="C60" s="153" t="str">
        <f>VLOOKUP($P60,'All Data'!$C$1:$AAH$9859,2,FALSE)</f>
        <v>Achievement of professional accreditation by program</v>
      </c>
      <c r="D60" s="154"/>
      <c r="E60" s="154"/>
      <c r="F60" s="154"/>
      <c r="G60" s="154"/>
      <c r="H60" s="38">
        <f>HLOOKUP(H$16,'All Data'!$E$5:$AH$9884,MATCH('MFR - DO NOT EDIT'!$P60,'All Data'!$C$5:$C$9884,0),TRUE)</f>
        <v>9</v>
      </c>
      <c r="I60" s="38">
        <f>HLOOKUP(I$16,'All Data'!$E$5:$AH$9884,MATCH('MFR - DO NOT EDIT'!$P60,'All Data'!$C$5:$C$9884,0),TRUE)</f>
        <v>10</v>
      </c>
      <c r="J60" s="38">
        <f>HLOOKUP(J$16,'All Data'!$E$5:$AH$9884,MATCH('MFR - DO NOT EDIT'!$P60,'All Data'!$C$5:$C$9884,0),TRUE)</f>
        <v>10</v>
      </c>
      <c r="K60" s="38">
        <f>HLOOKUP(K$16,'All Data'!$E$5:$AH$9884,MATCH('MFR - DO NOT EDIT'!$P60,'All Data'!$C$5:$C$9884,0),TRUE)</f>
        <v>11</v>
      </c>
      <c r="L60" s="38">
        <f>HLOOKUP(L$16,'All Data'!$E$5:$AH$9884,MATCH('MFR - DO NOT EDIT'!$P60,'All Data'!$C$5:$C$9884,0),TRUE)</f>
        <v>11</v>
      </c>
      <c r="M60" s="38">
        <f>HLOOKUP(M$16,'All Data'!$E$5:$AH$9884,MATCH('MFR - DO NOT EDIT'!$P60,'All Data'!$C$5:$C$9884,0),TRUE)</f>
        <v>12</v>
      </c>
      <c r="N60" s="39">
        <f>HLOOKUP(N$16,'All Data'!$E$5:$AH$9884,MATCH('MFR - DO NOT EDIT'!$P60,'All Data'!$C$5:$C$9884,0),TRUE)</f>
        <v>12</v>
      </c>
      <c r="O60" s="48"/>
      <c r="P60" s="28" t="s">
        <v>51</v>
      </c>
    </row>
    <row r="61" spans="1:16" x14ac:dyDescent="0.25">
      <c r="A61" s="44"/>
      <c r="C61" s="153" t="str">
        <f>VLOOKUP($P61,'All Data'!$C$1:$AAH$9859,2,FALSE)</f>
        <v>Satisfaction with education for work (triennial survey)</v>
      </c>
      <c r="D61" s="154"/>
      <c r="E61" s="154"/>
      <c r="F61" s="154"/>
      <c r="G61" s="154"/>
      <c r="H61" s="53" t="str">
        <f>HLOOKUP(H$16,'All Data'!$E$5:$AH$9884,MATCH('MFR - DO NOT EDIT'!$P61,'All Data'!$C$5:$C$9884,0),TRUE)</f>
        <v>N/A</v>
      </c>
      <c r="I61" s="53">
        <f>HLOOKUP(I$16,'All Data'!$E$5:$AH$9884,MATCH('MFR - DO NOT EDIT'!$P61,'All Data'!$C$5:$C$9884,0),TRUE)</f>
        <v>0.91</v>
      </c>
      <c r="J61" s="53" t="str">
        <f>HLOOKUP(J$16,'All Data'!$E$5:$AH$9884,MATCH('MFR - DO NOT EDIT'!$P61,'All Data'!$C$5:$C$9884,0),TRUE)</f>
        <v>N/A</v>
      </c>
      <c r="K61" s="53" t="str">
        <f>HLOOKUP(K$16,'All Data'!$E$5:$AH$9884,MATCH('MFR - DO NOT EDIT'!$P61,'All Data'!$C$5:$C$9884,0),TRUE)</f>
        <v>N/A</v>
      </c>
      <c r="L61" s="53">
        <f>HLOOKUP(L$16,'All Data'!$E$5:$AH$9884,MATCH('MFR - DO NOT EDIT'!$P61,'All Data'!$C$5:$C$9884,0),TRUE)</f>
        <v>0.88</v>
      </c>
      <c r="M61" s="53" t="str">
        <f>HLOOKUP(M$16,'All Data'!$E$5:$AH$9884,MATCH('MFR - DO NOT EDIT'!$P61,'All Data'!$C$5:$C$9884,0),TRUE)</f>
        <v>N/A</v>
      </c>
      <c r="N61" s="54" t="str">
        <f>HLOOKUP(N$16,'All Data'!$E$5:$AH$9884,MATCH('MFR - DO NOT EDIT'!$P61,'All Data'!$C$5:$C$9884,0),TRUE)</f>
        <v>N/A</v>
      </c>
      <c r="O61" s="48"/>
      <c r="P61" s="28" t="s">
        <v>85</v>
      </c>
    </row>
    <row r="62" spans="1:16" ht="27.6" customHeight="1" x14ac:dyDescent="0.25">
      <c r="A62" s="44"/>
      <c r="C62" s="159" t="str">
        <f>VLOOKUP($P62,'All Data'!$C$1:$AAH$9859,2,FALSE)</f>
        <v>Satisfaction with education for graduate or professional school (triennial survey)</v>
      </c>
      <c r="D62" s="160"/>
      <c r="E62" s="160"/>
      <c r="F62" s="160"/>
      <c r="G62" s="160"/>
      <c r="H62" s="55" t="str">
        <f>HLOOKUP(H$16,'All Data'!$E$5:$AH$9884,MATCH('MFR - DO NOT EDIT'!$P62,'All Data'!$C$5:$C$9884,0),TRUE)</f>
        <v>N/A</v>
      </c>
      <c r="I62" s="55">
        <f>HLOOKUP(I$16,'All Data'!$E$5:$AH$9884,MATCH('MFR - DO NOT EDIT'!$P62,'All Data'!$C$5:$C$9884,0),TRUE)</f>
        <v>1</v>
      </c>
      <c r="J62" s="55" t="str">
        <f>HLOOKUP(J$16,'All Data'!$E$5:$AH$9884,MATCH('MFR - DO NOT EDIT'!$P62,'All Data'!$C$5:$C$9884,0),TRUE)</f>
        <v>N/A</v>
      </c>
      <c r="K62" s="55" t="str">
        <f>HLOOKUP(K$16,'All Data'!$E$5:$AH$9884,MATCH('MFR - DO NOT EDIT'!$P62,'All Data'!$C$5:$C$9884,0),TRUE)</f>
        <v>N/A</v>
      </c>
      <c r="L62" s="55">
        <f>HLOOKUP(L$16,'All Data'!$E$5:$AH$9884,MATCH('MFR - DO NOT EDIT'!$P62,'All Data'!$C$5:$C$9884,0),TRUE)</f>
        <v>0.93</v>
      </c>
      <c r="M62" s="55" t="str">
        <f>HLOOKUP(M$16,'All Data'!$E$5:$AH$9884,MATCH('MFR - DO NOT EDIT'!$P62,'All Data'!$C$5:$C$9884,0),TRUE)</f>
        <v>N/A</v>
      </c>
      <c r="N62" s="56" t="str">
        <f>HLOOKUP(N$16,'All Data'!$E$5:$AH$9884,MATCH('MFR - DO NOT EDIT'!$P62,'All Data'!$C$5:$C$9884,0),TRUE)</f>
        <v>N/A</v>
      </c>
      <c r="O62" s="48"/>
      <c r="P62" s="28" t="s">
        <v>86</v>
      </c>
    </row>
    <row r="63" spans="1:16" ht="8.25" customHeight="1" x14ac:dyDescent="0.25">
      <c r="A63" s="44"/>
      <c r="B63" s="32"/>
      <c r="C63" s="33"/>
      <c r="D63" s="33"/>
      <c r="E63" s="33"/>
      <c r="F63" s="33"/>
      <c r="G63" s="33"/>
      <c r="H63" s="33"/>
      <c r="I63" s="33"/>
      <c r="J63" s="33"/>
      <c r="K63" s="33"/>
      <c r="L63" s="33"/>
      <c r="M63" s="33"/>
      <c r="N63" s="33"/>
      <c r="O63" s="33"/>
    </row>
    <row r="64" spans="1:16" x14ac:dyDescent="0.25">
      <c r="A64" s="32" t="s">
        <v>37</v>
      </c>
      <c r="B64" s="158" t="s">
        <v>90</v>
      </c>
      <c r="C64" s="158"/>
      <c r="D64" s="158"/>
      <c r="E64" s="158"/>
      <c r="F64" s="158"/>
      <c r="G64" s="158"/>
      <c r="H64" s="158"/>
      <c r="I64" s="158"/>
      <c r="J64" s="158"/>
      <c r="K64" s="158"/>
      <c r="L64" s="158"/>
      <c r="M64" s="158"/>
      <c r="N64" s="158"/>
      <c r="O64" s="158"/>
      <c r="P64" s="27"/>
    </row>
    <row r="65" spans="1:16" ht="28.9" customHeight="1" x14ac:dyDescent="0.25">
      <c r="A65" s="31"/>
      <c r="B65" s="32" t="s">
        <v>38</v>
      </c>
      <c r="C65" s="155" t="s">
        <v>311</v>
      </c>
      <c r="D65" s="155"/>
      <c r="E65" s="155"/>
      <c r="F65" s="155"/>
      <c r="G65" s="155"/>
      <c r="H65" s="155"/>
      <c r="I65" s="155"/>
      <c r="J65" s="155"/>
      <c r="K65" s="155"/>
      <c r="L65" s="155"/>
      <c r="M65" s="155"/>
      <c r="N65" s="155"/>
      <c r="O65" s="155"/>
      <c r="P65" s="27"/>
    </row>
    <row r="66" spans="1:16" ht="8.25" customHeight="1" x14ac:dyDescent="0.25">
      <c r="A66" s="31"/>
      <c r="B66" s="32"/>
      <c r="C66" s="33"/>
      <c r="D66" s="33"/>
      <c r="E66" s="33"/>
      <c r="F66" s="33"/>
      <c r="G66" s="33"/>
      <c r="H66" s="33"/>
      <c r="I66" s="33"/>
      <c r="J66" s="33"/>
      <c r="K66" s="33"/>
      <c r="L66" s="33"/>
      <c r="M66" s="33"/>
      <c r="N66" s="33"/>
      <c r="O66" s="33"/>
      <c r="P66" s="27"/>
    </row>
    <row r="67" spans="1:16" x14ac:dyDescent="0.25">
      <c r="A67" s="31"/>
      <c r="B67" s="32"/>
      <c r="C67" s="156" t="s">
        <v>3</v>
      </c>
      <c r="D67" s="157"/>
      <c r="E67" s="157"/>
      <c r="F67" s="157"/>
      <c r="G67" s="157"/>
      <c r="H67" s="36" t="str">
        <f>'All Data'!$E$1-6&amp;" Act."</f>
        <v>2016 Act.</v>
      </c>
      <c r="I67" s="36" t="str">
        <f>'All Data'!$E$1-5&amp;" Act."</f>
        <v>2017 Act.</v>
      </c>
      <c r="J67" s="36" t="str">
        <f>'All Data'!$E$1-4&amp;" Act."</f>
        <v>2018 Act.</v>
      </c>
      <c r="K67" s="36" t="str">
        <f>'All Data'!$E$1-3&amp;" Act."</f>
        <v>2019 Act.</v>
      </c>
      <c r="L67" s="36" t="str">
        <f>'All Data'!$E$1-2&amp;" Act."</f>
        <v>2020 Act.</v>
      </c>
      <c r="M67" s="36" t="str">
        <f>'All Data'!$E$1-1&amp;" Est."</f>
        <v>2021 Est.</v>
      </c>
      <c r="N67" s="37" t="str">
        <f>'All Data'!$E$1-0&amp;" Est."</f>
        <v>2022 Est.</v>
      </c>
      <c r="O67" s="33"/>
      <c r="P67" s="27"/>
    </row>
    <row r="68" spans="1:16" x14ac:dyDescent="0.25">
      <c r="A68" s="31"/>
      <c r="B68" s="32"/>
      <c r="C68" s="153" t="str">
        <f>VLOOKUP($P68,'All Data'!$C$1:$AAH$9859,2,FALSE)</f>
        <v>Percent of replacement cost expended in facility renewal</v>
      </c>
      <c r="D68" s="154"/>
      <c r="E68" s="154"/>
      <c r="F68" s="154"/>
      <c r="G68" s="154"/>
      <c r="H68" s="57">
        <f>HLOOKUP(H$16,'All Data'!$E$5:$AH$9884,MATCH('MFR - DO NOT EDIT'!$P68,'All Data'!$C$5:$C$9884,0),TRUE)</f>
        <v>1.2E-2</v>
      </c>
      <c r="I68" s="57">
        <f>HLOOKUP(I$16,'All Data'!$E$5:$AH$9884,MATCH('MFR - DO NOT EDIT'!$P68,'All Data'!$C$5:$C$9884,0),TRUE)</f>
        <v>1.6E-2</v>
      </c>
      <c r="J68" s="57">
        <f>HLOOKUP(J$16,'All Data'!$E$5:$AH$9884,MATCH('MFR - DO NOT EDIT'!$P68,'All Data'!$C$5:$C$9884,0),TRUE)</f>
        <v>2.3E-2</v>
      </c>
      <c r="K68" s="57">
        <f>HLOOKUP(K$16,'All Data'!$E$5:$AH$9884,MATCH('MFR - DO NOT EDIT'!$P68,'All Data'!$C$5:$C$9884,0),TRUE)</f>
        <v>2.5999999999999999E-2</v>
      </c>
      <c r="L68" s="57">
        <f>HLOOKUP(L$16,'All Data'!$E$5:$AH$9884,MATCH('MFR - DO NOT EDIT'!$P68,'All Data'!$C$5:$C$9884,0),TRUE)</f>
        <v>1.7999999999999999E-2</v>
      </c>
      <c r="M68" s="57">
        <f>HLOOKUP(M$16,'All Data'!$E$5:$AH$9884,MATCH('MFR - DO NOT EDIT'!$P68,'All Data'!$C$5:$C$9884,0),TRUE)</f>
        <v>8.9999999999999993E-3</v>
      </c>
      <c r="N68" s="58">
        <f>HLOOKUP(N$16,'All Data'!$E$5:$AH$9884,MATCH('MFR - DO NOT EDIT'!$P68,'All Data'!$C$5:$C$9884,0),TRUE)</f>
        <v>1.2E-2</v>
      </c>
      <c r="O68" s="48"/>
      <c r="P68" s="28" t="s">
        <v>39</v>
      </c>
    </row>
    <row r="69" spans="1:16" x14ac:dyDescent="0.25">
      <c r="A69" s="31"/>
      <c r="B69" s="32"/>
      <c r="C69" s="159" t="str">
        <f>VLOOKUP($P69,'All Data'!$C$1:$AAH$9859,2,FALSE)</f>
        <v>Rate of operating budget reallocation</v>
      </c>
      <c r="D69" s="160"/>
      <c r="E69" s="160"/>
      <c r="F69" s="160"/>
      <c r="G69" s="160"/>
      <c r="H69" s="59">
        <f>HLOOKUP(H$16,'All Data'!$E$5:$AH$9884,MATCH('MFR - DO NOT EDIT'!$P69,'All Data'!$C$5:$C$9884,0),TRUE)</f>
        <v>0.03</v>
      </c>
      <c r="I69" s="59">
        <f>HLOOKUP(I$16,'All Data'!$E$5:$AH$9884,MATCH('MFR - DO NOT EDIT'!$P69,'All Data'!$C$5:$C$9884,0),TRUE)</f>
        <v>0.03</v>
      </c>
      <c r="J69" s="59">
        <f>HLOOKUP(J$16,'All Data'!$E$5:$AH$9884,MATCH('MFR - DO NOT EDIT'!$P69,'All Data'!$C$5:$C$9884,0),TRUE)</f>
        <v>0.03</v>
      </c>
      <c r="K69" s="59">
        <f>HLOOKUP(K$16,'All Data'!$E$5:$AH$9884,MATCH('MFR - DO NOT EDIT'!$P69,'All Data'!$C$5:$C$9884,0),TRUE)</f>
        <v>0.04</v>
      </c>
      <c r="L69" s="59">
        <f>HLOOKUP(L$16,'All Data'!$E$5:$AH$9884,MATCH('MFR - DO NOT EDIT'!$P69,'All Data'!$C$5:$C$9884,0),TRUE)</f>
        <v>0.04</v>
      </c>
      <c r="M69" s="59">
        <f>HLOOKUP(M$16,'All Data'!$E$5:$AH$9884,MATCH('MFR - DO NOT EDIT'!$P69,'All Data'!$C$5:$C$9884,0),TRUE)</f>
        <v>0.03</v>
      </c>
      <c r="N69" s="60">
        <f>HLOOKUP(N$16,'All Data'!$E$5:$AH$9884,MATCH('MFR - DO NOT EDIT'!$P69,'All Data'!$C$5:$C$9884,0),TRUE)</f>
        <v>0.03</v>
      </c>
      <c r="O69" s="48"/>
      <c r="P69" s="28" t="s">
        <v>52</v>
      </c>
    </row>
    <row r="70" spans="1:16" ht="8.25" customHeight="1" x14ac:dyDescent="0.25">
      <c r="A70" s="31"/>
      <c r="B70" s="32"/>
      <c r="O70" s="33"/>
      <c r="P70" s="27"/>
    </row>
    <row r="71" spans="1:16" x14ac:dyDescent="0.25">
      <c r="A71" s="32" t="s">
        <v>40</v>
      </c>
      <c r="B71" s="158" t="s">
        <v>101</v>
      </c>
      <c r="C71" s="158"/>
      <c r="D71" s="158"/>
      <c r="E71" s="158"/>
      <c r="F71" s="158"/>
      <c r="G71" s="158"/>
      <c r="H71" s="158"/>
      <c r="I71" s="158"/>
      <c r="J71" s="158"/>
      <c r="K71" s="158"/>
      <c r="L71" s="158"/>
      <c r="M71" s="158"/>
      <c r="N71" s="158"/>
      <c r="O71" s="158"/>
      <c r="P71" s="27"/>
    </row>
    <row r="72" spans="1:16" ht="15.75" customHeight="1" x14ac:dyDescent="0.25">
      <c r="A72" s="31"/>
      <c r="B72" s="32" t="s">
        <v>41</v>
      </c>
      <c r="C72" s="155" t="s">
        <v>312</v>
      </c>
      <c r="D72" s="155"/>
      <c r="E72" s="155"/>
      <c r="F72" s="155"/>
      <c r="G72" s="155"/>
      <c r="H72" s="155"/>
      <c r="I72" s="155"/>
      <c r="J72" s="155"/>
      <c r="K72" s="155"/>
      <c r="L72" s="155"/>
      <c r="M72" s="155"/>
      <c r="N72" s="155"/>
      <c r="O72" s="155"/>
      <c r="P72" s="27"/>
    </row>
    <row r="73" spans="1:16" ht="15.75" customHeight="1" x14ac:dyDescent="0.25">
      <c r="A73" s="31"/>
      <c r="B73" s="32" t="s">
        <v>49</v>
      </c>
      <c r="C73" s="155" t="s">
        <v>313</v>
      </c>
      <c r="D73" s="155"/>
      <c r="E73" s="155"/>
      <c r="F73" s="155"/>
      <c r="G73" s="155"/>
      <c r="H73" s="155"/>
      <c r="I73" s="155"/>
      <c r="J73" s="155"/>
      <c r="K73" s="155"/>
      <c r="L73" s="155"/>
      <c r="M73" s="155"/>
      <c r="N73" s="155"/>
      <c r="O73" s="155"/>
      <c r="P73" s="27"/>
    </row>
    <row r="74" spans="1:16" ht="15.75" customHeight="1" x14ac:dyDescent="0.25">
      <c r="A74" s="31"/>
      <c r="B74" s="32" t="s">
        <v>100</v>
      </c>
      <c r="C74" s="155" t="s">
        <v>314</v>
      </c>
      <c r="D74" s="155"/>
      <c r="E74" s="155"/>
      <c r="F74" s="155"/>
      <c r="G74" s="155"/>
      <c r="H74" s="155"/>
      <c r="I74" s="155"/>
      <c r="J74" s="155"/>
      <c r="K74" s="155"/>
      <c r="L74" s="155"/>
      <c r="M74" s="155"/>
      <c r="N74" s="155"/>
      <c r="O74" s="155"/>
      <c r="P74" s="27"/>
    </row>
    <row r="75" spans="1:16" ht="8.25" customHeight="1" x14ac:dyDescent="0.25">
      <c r="A75" s="31"/>
      <c r="B75" s="32"/>
      <c r="C75" s="33"/>
      <c r="D75" s="33"/>
      <c r="E75" s="33"/>
      <c r="F75" s="33"/>
      <c r="G75" s="33"/>
      <c r="H75" s="33"/>
      <c r="I75" s="33"/>
      <c r="J75" s="33"/>
      <c r="K75" s="33"/>
      <c r="L75" s="33"/>
      <c r="M75" s="33"/>
      <c r="N75" s="33"/>
      <c r="O75" s="33"/>
      <c r="P75" s="27"/>
    </row>
    <row r="76" spans="1:16" x14ac:dyDescent="0.25">
      <c r="A76" s="31"/>
      <c r="B76" s="32"/>
      <c r="C76" s="156" t="s">
        <v>3</v>
      </c>
      <c r="D76" s="157"/>
      <c r="E76" s="157"/>
      <c r="F76" s="157"/>
      <c r="G76" s="157"/>
      <c r="H76" s="36" t="str">
        <f>'All Data'!$E$1-6&amp;" Act."</f>
        <v>2016 Act.</v>
      </c>
      <c r="I76" s="36" t="str">
        <f>'All Data'!$E$1-5&amp;" Act."</f>
        <v>2017 Act.</v>
      </c>
      <c r="J76" s="36" t="str">
        <f>'All Data'!$E$1-4&amp;" Act."</f>
        <v>2018 Act.</v>
      </c>
      <c r="K76" s="36" t="str">
        <f>'All Data'!$E$1-3&amp;" Act."</f>
        <v>2019 Act.</v>
      </c>
      <c r="L76" s="36" t="str">
        <f>'All Data'!$E$1-2&amp;" Act."</f>
        <v>2020 Act.</v>
      </c>
      <c r="M76" s="36" t="str">
        <f>'All Data'!$E$1-1&amp;" Est."</f>
        <v>2021 Est.</v>
      </c>
      <c r="N76" s="37" t="str">
        <f>'All Data'!$E$1-0&amp;" Est."</f>
        <v>2022 Est.</v>
      </c>
      <c r="O76" s="33"/>
      <c r="P76" s="27"/>
    </row>
    <row r="77" spans="1:16" x14ac:dyDescent="0.25">
      <c r="A77" s="31"/>
      <c r="B77" s="32"/>
      <c r="C77" s="153" t="str">
        <f>VLOOKUP($P77,'All Data'!$C$1:$AAH$9859,2,FALSE)</f>
        <v>Headcount enrollment (Fall total in fiscal year)</v>
      </c>
      <c r="D77" s="154"/>
      <c r="E77" s="154"/>
      <c r="F77" s="154"/>
      <c r="G77" s="154"/>
      <c r="H77" s="61">
        <f>HLOOKUP(H$16,'All Data'!$E$5:$AH$9884,MATCH('MFR - DO NOT EDIT'!$P77,'All Data'!$C$5:$C$9884,0),TRUE)</f>
        <v>5756</v>
      </c>
      <c r="I77" s="61">
        <f>HLOOKUP(I$16,'All Data'!$E$5:$AH$9884,MATCH('MFR - DO NOT EDIT'!$P77,'All Data'!$C$5:$C$9884,0),TRUE)</f>
        <v>5676</v>
      </c>
      <c r="J77" s="61">
        <f>HLOOKUP(J$16,'All Data'!$E$5:$AH$9884,MATCH('MFR - DO NOT EDIT'!$P77,'All Data'!$C$5:$C$9884,0),TRUE)</f>
        <v>5396</v>
      </c>
      <c r="K77" s="61">
        <f>HLOOKUP(K$16,'All Data'!$E$5:$AH$9884,MATCH('MFR - DO NOT EDIT'!$P77,'All Data'!$C$5:$C$9884,0),TRUE)</f>
        <v>5294</v>
      </c>
      <c r="L77" s="61">
        <f>HLOOKUP(L$16,'All Data'!$E$5:$AH$9884,MATCH('MFR - DO NOT EDIT'!$P77,'All Data'!$C$5:$C$9884,0),TRUE)</f>
        <v>5178</v>
      </c>
      <c r="M77" s="61">
        <f>HLOOKUP(M$16,'All Data'!$E$5:$AH$9884,MATCH('MFR - DO NOT EDIT'!$P77,'All Data'!$C$5:$C$9884,0),TRUE)</f>
        <v>5235</v>
      </c>
      <c r="N77" s="62">
        <f>HLOOKUP(N$16,'All Data'!$E$5:$AH$9884,MATCH('MFR - DO NOT EDIT'!$P77,'All Data'!$C$5:$C$9884,0),TRUE)</f>
        <v>5335</v>
      </c>
      <c r="O77" s="33"/>
      <c r="P77" s="28" t="s">
        <v>42</v>
      </c>
    </row>
    <row r="78" spans="1:16" x14ac:dyDescent="0.25">
      <c r="A78" s="31"/>
      <c r="B78" s="32"/>
      <c r="C78" s="153" t="str">
        <f>VLOOKUP($P78,'All Data'!$C$1:$AAH$9859,2,FALSE)</f>
        <v>Number of graduates with a bachelor’s degree</v>
      </c>
      <c r="D78" s="154"/>
      <c r="E78" s="154"/>
      <c r="F78" s="154"/>
      <c r="G78" s="154"/>
      <c r="H78" s="61">
        <f>HLOOKUP(H$16,'All Data'!$E$5:$AH$9884,MATCH('MFR - DO NOT EDIT'!$P78,'All Data'!$C$5:$C$9884,0),TRUE)</f>
        <v>963</v>
      </c>
      <c r="I78" s="61">
        <f>HLOOKUP(I$16,'All Data'!$E$5:$AH$9884,MATCH('MFR - DO NOT EDIT'!$P78,'All Data'!$C$5:$C$9884,0),TRUE)</f>
        <v>1061</v>
      </c>
      <c r="J78" s="61">
        <f>HLOOKUP(J$16,'All Data'!$E$5:$AH$9884,MATCH('MFR - DO NOT EDIT'!$P78,'All Data'!$C$5:$C$9884,0),TRUE)</f>
        <v>1026</v>
      </c>
      <c r="K78" s="61">
        <f>HLOOKUP(K$16,'All Data'!$E$5:$AH$9884,MATCH('MFR - DO NOT EDIT'!$P78,'All Data'!$C$5:$C$9884,0),TRUE)</f>
        <v>1077</v>
      </c>
      <c r="L78" s="61">
        <f>HLOOKUP(L$16,'All Data'!$E$5:$AH$9884,MATCH('MFR - DO NOT EDIT'!$P78,'All Data'!$C$5:$C$9884,0),TRUE)</f>
        <v>967</v>
      </c>
      <c r="M78" s="61">
        <f>HLOOKUP(M$16,'All Data'!$E$5:$AH$9884,MATCH('MFR - DO NOT EDIT'!$P78,'All Data'!$C$5:$C$9884,0),TRUE)</f>
        <v>970</v>
      </c>
      <c r="N78" s="62">
        <f>HLOOKUP(N$16,'All Data'!$E$5:$AH$9884,MATCH('MFR - DO NOT EDIT'!$P78,'All Data'!$C$5:$C$9884,0),TRUE)</f>
        <v>975</v>
      </c>
      <c r="O78" s="33"/>
      <c r="P78" s="28" t="s">
        <v>44</v>
      </c>
    </row>
    <row r="79" spans="1:16" x14ac:dyDescent="0.25">
      <c r="A79" s="31"/>
      <c r="B79" s="32"/>
      <c r="C79" s="153" t="str">
        <f>VLOOKUP($P79,'All Data'!$C$1:$AAH$9859,2,FALSE)</f>
        <v>Number of graduates working in Maryland (triennial survey)</v>
      </c>
      <c r="D79" s="154"/>
      <c r="E79" s="154"/>
      <c r="F79" s="154"/>
      <c r="G79" s="154"/>
      <c r="H79" s="63" t="str">
        <f>HLOOKUP(H$16,'All Data'!$E$5:$AH$9884,MATCH('MFR - DO NOT EDIT'!$P79,'All Data'!$C$5:$C$9884,0),TRUE)</f>
        <v>N/A</v>
      </c>
      <c r="I79" s="63">
        <f>HLOOKUP(I$16,'All Data'!$E$5:$AH$9884,MATCH('MFR - DO NOT EDIT'!$P79,'All Data'!$C$5:$C$9884,0),TRUE)</f>
        <v>467</v>
      </c>
      <c r="J79" s="63" t="str">
        <f>HLOOKUP(J$16,'All Data'!$E$5:$AH$9884,MATCH('MFR - DO NOT EDIT'!$P79,'All Data'!$C$5:$C$9884,0),TRUE)</f>
        <v>N/A</v>
      </c>
      <c r="K79" s="63" t="str">
        <f>HLOOKUP(K$16,'All Data'!$E$5:$AH$9884,MATCH('MFR - DO NOT EDIT'!$P79,'All Data'!$C$5:$C$9884,0),TRUE)</f>
        <v>N/A</v>
      </c>
      <c r="L79" s="63">
        <f>HLOOKUP(L$16,'All Data'!$E$5:$AH$9884,MATCH('MFR - DO NOT EDIT'!$P79,'All Data'!$C$5:$C$9884,0),TRUE)</f>
        <v>674</v>
      </c>
      <c r="M79" s="63" t="str">
        <f>HLOOKUP(M$16,'All Data'!$E$5:$AH$9884,MATCH('MFR - DO NOT EDIT'!$P79,'All Data'!$C$5:$C$9884,0),TRUE)</f>
        <v>N/A</v>
      </c>
      <c r="N79" s="64" t="str">
        <f>HLOOKUP(N$16,'All Data'!$E$5:$AH$9884,MATCH('MFR - DO NOT EDIT'!$P79,'All Data'!$C$5:$C$9884,0),TRUE)</f>
        <v>N/A</v>
      </c>
      <c r="O79" s="33"/>
      <c r="P79" s="28" t="s">
        <v>96</v>
      </c>
    </row>
    <row r="80" spans="1:16" x14ac:dyDescent="0.25">
      <c r="A80" s="31"/>
      <c r="B80" s="32"/>
      <c r="C80" s="153" t="str">
        <f>VLOOKUP($P80,'All Data'!$C$1:$AAH$9859,2,FALSE)</f>
        <v>Percent of graduates employed one year out (triennial survey)</v>
      </c>
      <c r="D80" s="154"/>
      <c r="E80" s="154"/>
      <c r="F80" s="154"/>
      <c r="G80" s="154"/>
      <c r="H80" s="53" t="str">
        <f>HLOOKUP(H$16,'All Data'!$E$5:$AH$9884,MATCH('MFR - DO NOT EDIT'!$P80,'All Data'!$C$5:$C$9884,0),TRUE)</f>
        <v>N/A</v>
      </c>
      <c r="I80" s="53">
        <f>HLOOKUP(I$16,'All Data'!$E$5:$AH$9884,MATCH('MFR - DO NOT EDIT'!$P80,'All Data'!$C$5:$C$9884,0),TRUE)</f>
        <v>0.96</v>
      </c>
      <c r="J80" s="53" t="str">
        <f>HLOOKUP(J$16,'All Data'!$E$5:$AH$9884,MATCH('MFR - DO NOT EDIT'!$P80,'All Data'!$C$5:$C$9884,0),TRUE)</f>
        <v>N/A</v>
      </c>
      <c r="K80" s="53" t="str">
        <f>HLOOKUP(K$16,'All Data'!$E$5:$AH$9884,MATCH('MFR - DO NOT EDIT'!$P80,'All Data'!$C$5:$C$9884,0),TRUE)</f>
        <v>N/A</v>
      </c>
      <c r="L80" s="53">
        <f>HLOOKUP(L$16,'All Data'!$E$5:$AH$9884,MATCH('MFR - DO NOT EDIT'!$P80,'All Data'!$C$5:$C$9884,0),TRUE)</f>
        <v>0.87</v>
      </c>
      <c r="M80" s="53" t="str">
        <f>HLOOKUP(M$16,'All Data'!$E$5:$AH$9884,MATCH('MFR - DO NOT EDIT'!$P80,'All Data'!$C$5:$C$9884,0),TRUE)</f>
        <v>N/A</v>
      </c>
      <c r="N80" s="54" t="str">
        <f>HLOOKUP(N$16,'All Data'!$E$5:$AH$9884,MATCH('MFR - DO NOT EDIT'!$P80,'All Data'!$C$5:$C$9884,0),TRUE)</f>
        <v>N/A</v>
      </c>
      <c r="O80" s="33"/>
      <c r="P80" s="28" t="s">
        <v>97</v>
      </c>
    </row>
    <row r="81" spans="1:16" x14ac:dyDescent="0.25">
      <c r="A81" s="31"/>
      <c r="B81" s="32"/>
      <c r="C81" s="153" t="str">
        <f>VLOOKUP($P81,'All Data'!$C$1:$AAH$9859,2,FALSE)</f>
        <v>Median salary of graduates (triennial survey)</v>
      </c>
      <c r="D81" s="154"/>
      <c r="E81" s="154"/>
      <c r="F81" s="154"/>
      <c r="G81" s="154"/>
      <c r="H81" s="65" t="str">
        <f>HLOOKUP(H$16,'All Data'!$E$5:$AH$9884,MATCH('MFR - DO NOT EDIT'!$P81,'All Data'!$C$5:$C$9884,0),TRUE)</f>
        <v>N/A</v>
      </c>
      <c r="I81" s="65">
        <f>HLOOKUP(I$16,'All Data'!$E$5:$AH$9884,MATCH('MFR - DO NOT EDIT'!$P81,'All Data'!$C$5:$C$9884,0),TRUE)</f>
        <v>41241</v>
      </c>
      <c r="J81" s="65" t="str">
        <f>HLOOKUP(J$16,'All Data'!$E$5:$AH$9884,MATCH('MFR - DO NOT EDIT'!$P81,'All Data'!$C$5:$C$9884,0),TRUE)</f>
        <v>N/A</v>
      </c>
      <c r="K81" s="65" t="str">
        <f>HLOOKUP(K$16,'All Data'!$E$5:$AH$9884,MATCH('MFR - DO NOT EDIT'!$P81,'All Data'!$C$5:$C$9884,0),TRUE)</f>
        <v>N/A</v>
      </c>
      <c r="L81" s="65">
        <f>HLOOKUP(L$16,'All Data'!$E$5:$AH$9884,MATCH('MFR - DO NOT EDIT'!$P81,'All Data'!$C$5:$C$9884,0),TRUE)</f>
        <v>40750</v>
      </c>
      <c r="M81" s="65" t="str">
        <f>HLOOKUP(M$16,'All Data'!$E$5:$AH$9884,MATCH('MFR - DO NOT EDIT'!$P81,'All Data'!$C$5:$C$9884,0),TRUE)</f>
        <v>N/A</v>
      </c>
      <c r="N81" s="66" t="str">
        <f>HLOOKUP(N$16,'All Data'!$E$5:$AH$9884,MATCH('MFR - DO NOT EDIT'!$P81,'All Data'!$C$5:$C$9884,0),TRUE)</f>
        <v>N/A</v>
      </c>
      <c r="O81" s="33"/>
      <c r="P81" s="28" t="s">
        <v>98</v>
      </c>
    </row>
    <row r="82" spans="1:16" x14ac:dyDescent="0.25">
      <c r="A82" s="31"/>
      <c r="B82" s="32"/>
      <c r="C82" s="159" t="str">
        <f>VLOOKUP($P82,'All Data'!$C$1:$AAH$9859,2,FALSE)</f>
        <v>Number of initiatives</v>
      </c>
      <c r="D82" s="160"/>
      <c r="E82" s="160"/>
      <c r="F82" s="160"/>
      <c r="G82" s="160"/>
      <c r="H82" s="67">
        <f>HLOOKUP(H$16,'All Data'!$E$5:$AH$9884,MATCH('MFR - DO NOT EDIT'!$P82,'All Data'!$C$5:$C$9884,0),TRUE)</f>
        <v>11</v>
      </c>
      <c r="I82" s="67">
        <f>HLOOKUP(I$16,'All Data'!$E$5:$AH$9884,MATCH('MFR - DO NOT EDIT'!$P82,'All Data'!$C$5:$C$9884,0),TRUE)</f>
        <v>10</v>
      </c>
      <c r="J82" s="67">
        <f>HLOOKUP(J$16,'All Data'!$E$5:$AH$9884,MATCH('MFR - DO NOT EDIT'!$P82,'All Data'!$C$5:$C$9884,0),TRUE)</f>
        <v>8</v>
      </c>
      <c r="K82" s="67">
        <f>HLOOKUP(K$16,'All Data'!$E$5:$AH$9884,MATCH('MFR - DO NOT EDIT'!$P82,'All Data'!$C$5:$C$9884,0),TRUE)</f>
        <v>7</v>
      </c>
      <c r="L82" s="67">
        <f>HLOOKUP(L$16,'All Data'!$E$5:$AH$9884,MATCH('MFR - DO NOT EDIT'!$P82,'All Data'!$C$5:$C$9884,0),TRUE)</f>
        <v>7</v>
      </c>
      <c r="M82" s="67">
        <f>HLOOKUP(M$16,'All Data'!$E$5:$AH$9884,MATCH('MFR - DO NOT EDIT'!$P82,'All Data'!$C$5:$C$9884,0),TRUE)</f>
        <v>10</v>
      </c>
      <c r="N82" s="68">
        <f>HLOOKUP(N$16,'All Data'!$E$5:$AH$9884,MATCH('MFR - DO NOT EDIT'!$P82,'All Data'!$C$5:$C$9884,0),TRUE)</f>
        <v>11</v>
      </c>
      <c r="O82" s="33"/>
      <c r="P82" s="28" t="s">
        <v>99</v>
      </c>
    </row>
    <row r="83" spans="1:16" ht="43.5" customHeight="1" x14ac:dyDescent="0.25">
      <c r="A83" s="31"/>
      <c r="B83" s="32"/>
      <c r="C83" s="46"/>
      <c r="D83" s="46"/>
      <c r="E83" s="46"/>
      <c r="F83" s="46"/>
      <c r="G83" s="46"/>
      <c r="H83" s="69"/>
      <c r="I83" s="69"/>
      <c r="J83" s="69"/>
      <c r="K83" s="69"/>
      <c r="L83" s="69"/>
      <c r="M83" s="69"/>
      <c r="N83" s="38"/>
      <c r="O83" s="70"/>
    </row>
    <row r="84" spans="1:16" x14ac:dyDescent="0.25">
      <c r="A84" s="32" t="s">
        <v>102</v>
      </c>
      <c r="B84" s="158" t="s">
        <v>108</v>
      </c>
      <c r="C84" s="158"/>
      <c r="D84" s="158"/>
      <c r="E84" s="158"/>
      <c r="F84" s="158"/>
      <c r="G84" s="158"/>
      <c r="H84" s="158"/>
      <c r="I84" s="158"/>
      <c r="J84" s="158"/>
      <c r="K84" s="158"/>
      <c r="L84" s="158"/>
      <c r="M84" s="158"/>
      <c r="N84" s="158"/>
      <c r="O84" s="158"/>
      <c r="P84" s="27"/>
    </row>
    <row r="85" spans="1:16" ht="15.75" customHeight="1" x14ac:dyDescent="0.25">
      <c r="A85" s="31"/>
      <c r="B85" s="32" t="s">
        <v>103</v>
      </c>
      <c r="C85" s="155" t="s">
        <v>315</v>
      </c>
      <c r="D85" s="155"/>
      <c r="E85" s="155"/>
      <c r="F85" s="155"/>
      <c r="G85" s="155"/>
      <c r="H85" s="155"/>
      <c r="I85" s="155"/>
      <c r="J85" s="155"/>
      <c r="K85" s="155"/>
      <c r="L85" s="155"/>
      <c r="M85" s="155"/>
      <c r="N85" s="155"/>
      <c r="O85" s="155"/>
      <c r="P85" s="27"/>
    </row>
    <row r="86" spans="1:16" ht="15.6" customHeight="1" x14ac:dyDescent="0.25">
      <c r="A86" s="31"/>
      <c r="B86" s="32" t="s">
        <v>104</v>
      </c>
      <c r="C86" s="155" t="s">
        <v>316</v>
      </c>
      <c r="D86" s="155"/>
      <c r="E86" s="155"/>
      <c r="F86" s="155"/>
      <c r="G86" s="155"/>
      <c r="H86" s="155"/>
      <c r="I86" s="155"/>
      <c r="J86" s="155"/>
      <c r="K86" s="155"/>
      <c r="L86" s="155"/>
      <c r="M86" s="155"/>
      <c r="N86" s="155"/>
      <c r="O86" s="155"/>
      <c r="P86" s="27"/>
    </row>
    <row r="87" spans="1:16" ht="15.6" customHeight="1" x14ac:dyDescent="0.25">
      <c r="A87" s="31"/>
      <c r="B87" s="32" t="s">
        <v>105</v>
      </c>
      <c r="C87" s="155" t="s">
        <v>317</v>
      </c>
      <c r="D87" s="155"/>
      <c r="E87" s="155"/>
      <c r="F87" s="155"/>
      <c r="G87" s="155"/>
      <c r="H87" s="155"/>
      <c r="I87" s="155"/>
      <c r="J87" s="155"/>
      <c r="K87" s="155"/>
      <c r="L87" s="155"/>
      <c r="M87" s="155"/>
      <c r="N87" s="155"/>
      <c r="O87" s="155"/>
      <c r="P87" s="27"/>
    </row>
    <row r="88" spans="1:16" ht="15.75" customHeight="1" x14ac:dyDescent="0.25">
      <c r="A88" s="31"/>
      <c r="B88" s="32" t="s">
        <v>106</v>
      </c>
      <c r="C88" s="155" t="s">
        <v>318</v>
      </c>
      <c r="D88" s="155"/>
      <c r="E88" s="155"/>
      <c r="F88" s="155"/>
      <c r="G88" s="155"/>
      <c r="H88" s="155"/>
      <c r="I88" s="155"/>
      <c r="J88" s="155"/>
      <c r="K88" s="155"/>
      <c r="L88" s="155"/>
      <c r="M88" s="155"/>
      <c r="N88" s="155"/>
      <c r="O88" s="155"/>
      <c r="P88" s="27"/>
    </row>
    <row r="89" spans="1:16" ht="15.75" customHeight="1" x14ac:dyDescent="0.25">
      <c r="A89" s="31"/>
      <c r="B89" s="32" t="s">
        <v>107</v>
      </c>
      <c r="C89" s="155" t="s">
        <v>319</v>
      </c>
      <c r="D89" s="155"/>
      <c r="E89" s="155"/>
      <c r="F89" s="155"/>
      <c r="G89" s="155"/>
      <c r="H89" s="155"/>
      <c r="I89" s="155"/>
      <c r="J89" s="155"/>
      <c r="K89" s="155"/>
      <c r="L89" s="155"/>
      <c r="M89" s="155"/>
      <c r="N89" s="155"/>
      <c r="O89" s="155"/>
      <c r="P89" s="27"/>
    </row>
    <row r="90" spans="1:16" ht="8.65" customHeight="1" x14ac:dyDescent="0.25">
      <c r="A90" s="31"/>
      <c r="B90" s="32"/>
      <c r="C90" s="33"/>
      <c r="D90" s="33"/>
      <c r="E90" s="33"/>
      <c r="F90" s="33"/>
      <c r="G90" s="33"/>
      <c r="H90" s="33"/>
      <c r="I90" s="33"/>
      <c r="J90" s="33"/>
      <c r="K90" s="33"/>
      <c r="L90" s="33"/>
      <c r="M90" s="33"/>
      <c r="N90" s="33"/>
      <c r="O90" s="33"/>
      <c r="P90" s="27"/>
    </row>
    <row r="91" spans="1:16" x14ac:dyDescent="0.25">
      <c r="A91" s="31"/>
      <c r="B91" s="32"/>
      <c r="C91" s="156" t="s">
        <v>3</v>
      </c>
      <c r="D91" s="157"/>
      <c r="E91" s="157"/>
      <c r="F91" s="157"/>
      <c r="G91" s="157"/>
      <c r="H91" s="36" t="str">
        <f>'All Data'!$E$1-6&amp;" Act."</f>
        <v>2016 Act.</v>
      </c>
      <c r="I91" s="36" t="str">
        <f>'All Data'!$E$1-5&amp;" Act."</f>
        <v>2017 Act.</v>
      </c>
      <c r="J91" s="36" t="str">
        <f>'All Data'!$E$1-4&amp;" Act."</f>
        <v>2018 Act.</v>
      </c>
      <c r="K91" s="36" t="str">
        <f>'All Data'!$E$1-3&amp;" Act."</f>
        <v>2019 Act.</v>
      </c>
      <c r="L91" s="36" t="str">
        <f>'All Data'!$E$1-2&amp;" Act."</f>
        <v>2020 Act.</v>
      </c>
      <c r="M91" s="36" t="str">
        <f>'All Data'!$E$1-1&amp;" Est."</f>
        <v>2021 Est.</v>
      </c>
      <c r="N91" s="37" t="str">
        <f>'All Data'!$E$1-0&amp;" Est."</f>
        <v>2022 Est.</v>
      </c>
      <c r="O91" s="33"/>
      <c r="P91" s="27"/>
    </row>
    <row r="92" spans="1:16" x14ac:dyDescent="0.25">
      <c r="A92" s="31"/>
      <c r="B92" s="32"/>
      <c r="C92" s="153" t="str">
        <f>VLOOKUP($P92,'All Data'!$C$1:$AAH$9859,2,FALSE)</f>
        <v>Funds raised in annual giving ($ millions)</v>
      </c>
      <c r="D92" s="154"/>
      <c r="E92" s="154"/>
      <c r="F92" s="154"/>
      <c r="G92" s="154"/>
      <c r="H92" s="71">
        <f>HLOOKUP(H$16,'All Data'!$E$5:$AH$9884,MATCH('MFR - DO NOT EDIT'!$P92,'All Data'!$C$5:$C$9884,0),TRUE)</f>
        <v>2.1</v>
      </c>
      <c r="I92" s="71">
        <f>HLOOKUP(I$16,'All Data'!$E$5:$AH$9884,MATCH('MFR - DO NOT EDIT'!$P92,'All Data'!$C$5:$C$9884,0),TRUE)</f>
        <v>3.1</v>
      </c>
      <c r="J92" s="71">
        <f>HLOOKUP(J$16,'All Data'!$E$5:$AH$9884,MATCH('MFR - DO NOT EDIT'!$P92,'All Data'!$C$5:$C$9884,0),TRUE)</f>
        <v>3.2</v>
      </c>
      <c r="K92" s="71">
        <f>HLOOKUP(K$16,'All Data'!$E$5:$AH$9884,MATCH('MFR - DO NOT EDIT'!$P92,'All Data'!$C$5:$C$9884,0),TRUE)</f>
        <v>3.6</v>
      </c>
      <c r="L92" s="71">
        <f>HLOOKUP(L$16,'All Data'!$E$5:$AH$9884,MATCH('MFR - DO NOT EDIT'!$P92,'All Data'!$C$5:$C$9884,0),TRUE)</f>
        <v>1.8</v>
      </c>
      <c r="M92" s="71">
        <f>HLOOKUP(M$16,'All Data'!$E$5:$AH$9884,MATCH('MFR - DO NOT EDIT'!$P92,'All Data'!$C$5:$C$9884,0),TRUE)</f>
        <v>2.8</v>
      </c>
      <c r="N92" s="72">
        <f>HLOOKUP(N$16,'All Data'!$E$5:$AH$9884,MATCH('MFR - DO NOT EDIT'!$P92,'All Data'!$C$5:$C$9884,0),TRUE)</f>
        <v>3</v>
      </c>
      <c r="O92" s="33"/>
      <c r="P92" s="28" t="s">
        <v>109</v>
      </c>
    </row>
    <row r="93" spans="1:16" x14ac:dyDescent="0.25">
      <c r="A93" s="31"/>
      <c r="B93" s="32"/>
      <c r="C93" s="153" t="str">
        <f>VLOOKUP($P93,'All Data'!$C$1:$AAH$9859,2,FALSE)</f>
        <v>Number of students involved in community outreach</v>
      </c>
      <c r="D93" s="154"/>
      <c r="E93" s="154"/>
      <c r="F93" s="154"/>
      <c r="G93" s="154"/>
      <c r="H93" s="61">
        <f>HLOOKUP(H$16,'All Data'!$E$5:$AH$9884,MATCH('MFR - DO NOT EDIT'!$P93,'All Data'!$C$5:$C$9884,0),TRUE)</f>
        <v>4566</v>
      </c>
      <c r="I93" s="61">
        <f>HLOOKUP(I$16,'All Data'!$E$5:$AH$9884,MATCH('MFR - DO NOT EDIT'!$P93,'All Data'!$C$5:$C$9884,0),TRUE)</f>
        <v>4610</v>
      </c>
      <c r="J93" s="61">
        <f>HLOOKUP(J$16,'All Data'!$E$5:$AH$9884,MATCH('MFR - DO NOT EDIT'!$P93,'All Data'!$C$5:$C$9884,0),TRUE)</f>
        <v>3801</v>
      </c>
      <c r="K93" s="61">
        <f>HLOOKUP(K$16,'All Data'!$E$5:$AH$9884,MATCH('MFR - DO NOT EDIT'!$P93,'All Data'!$C$5:$C$9884,0),TRUE)</f>
        <v>4506</v>
      </c>
      <c r="L93" s="61">
        <f>HLOOKUP(L$16,'All Data'!$E$5:$AH$9884,MATCH('MFR - DO NOT EDIT'!$P93,'All Data'!$C$5:$C$9884,0),TRUE)</f>
        <v>1923</v>
      </c>
      <c r="M93" s="61">
        <f>HLOOKUP(M$16,'All Data'!$E$5:$AH$9884,MATCH('MFR - DO NOT EDIT'!$P93,'All Data'!$C$5:$C$9884,0),TRUE)</f>
        <v>2500</v>
      </c>
      <c r="N93" s="62">
        <f>HLOOKUP(N$16,'All Data'!$E$5:$AH$9884,MATCH('MFR - DO NOT EDIT'!$P93,'All Data'!$C$5:$C$9884,0),TRUE)</f>
        <v>4600</v>
      </c>
      <c r="O93" s="33"/>
      <c r="P93" s="28" t="s">
        <v>110</v>
      </c>
    </row>
    <row r="94" spans="1:16" x14ac:dyDescent="0.25">
      <c r="A94" s="31"/>
      <c r="B94" s="32"/>
      <c r="C94" s="153" t="str">
        <f>VLOOKUP($P94,'All Data'!$C$1:$AAH$9859,2,FALSE)</f>
        <v>Number faculty awards</v>
      </c>
      <c r="D94" s="154"/>
      <c r="E94" s="154"/>
      <c r="F94" s="154"/>
      <c r="G94" s="154"/>
      <c r="H94" s="38">
        <f>HLOOKUP(H$16,'All Data'!$E$5:$AH$9884,MATCH('MFR - DO NOT EDIT'!$P94,'All Data'!$C$5:$C$9884,0),TRUE)</f>
        <v>17</v>
      </c>
      <c r="I94" s="38">
        <f>HLOOKUP(I$16,'All Data'!$E$5:$AH$9884,MATCH('MFR - DO NOT EDIT'!$P94,'All Data'!$C$5:$C$9884,0),TRUE)</f>
        <v>14</v>
      </c>
      <c r="J94" s="38">
        <f>HLOOKUP(J$16,'All Data'!$E$5:$AH$9884,MATCH('MFR - DO NOT EDIT'!$P94,'All Data'!$C$5:$C$9884,0),TRUE)</f>
        <v>19</v>
      </c>
      <c r="K94" s="38">
        <f>HLOOKUP(K$16,'All Data'!$E$5:$AH$9884,MATCH('MFR - DO NOT EDIT'!$P94,'All Data'!$C$5:$C$9884,0),TRUE)</f>
        <v>19</v>
      </c>
      <c r="L94" s="38">
        <f>HLOOKUP(L$16,'All Data'!$E$5:$AH$9884,MATCH('MFR - DO NOT EDIT'!$P94,'All Data'!$C$5:$C$9884,0),TRUE)</f>
        <v>16</v>
      </c>
      <c r="M94" s="38">
        <f>HLOOKUP(M$16,'All Data'!$E$5:$AH$9884,MATCH('MFR - DO NOT EDIT'!$P94,'All Data'!$C$5:$C$9884,0),TRUE)</f>
        <v>18</v>
      </c>
      <c r="N94" s="39">
        <f>HLOOKUP(N$16,'All Data'!$E$5:$AH$9884,MATCH('MFR - DO NOT EDIT'!$P94,'All Data'!$C$5:$C$9884,0),TRUE)</f>
        <v>20</v>
      </c>
      <c r="O94" s="33"/>
      <c r="P94" s="28" t="s">
        <v>111</v>
      </c>
    </row>
    <row r="95" spans="1:16" x14ac:dyDescent="0.25">
      <c r="A95" s="31"/>
      <c r="B95" s="32"/>
      <c r="C95" s="153" t="str">
        <f>VLOOKUP($P95,'All Data'!$C$1:$AAH$9859,2,FALSE)</f>
        <v>Course units taught by FTE core faculty</v>
      </c>
      <c r="D95" s="154"/>
      <c r="E95" s="154"/>
      <c r="F95" s="154"/>
      <c r="G95" s="154"/>
      <c r="H95" s="38">
        <f>HLOOKUP(H$16,'All Data'!$E$5:$AH$9884,MATCH('MFR - DO NOT EDIT'!$P95,'All Data'!$C$5:$C$9884,0),TRUE)</f>
        <v>7.3</v>
      </c>
      <c r="I95" s="38">
        <f>HLOOKUP(I$16,'All Data'!$E$5:$AH$9884,MATCH('MFR - DO NOT EDIT'!$P95,'All Data'!$C$5:$C$9884,0),TRUE)</f>
        <v>7.3</v>
      </c>
      <c r="J95" s="38">
        <f>HLOOKUP(J$16,'All Data'!$E$5:$AH$9884,MATCH('MFR - DO NOT EDIT'!$P95,'All Data'!$C$5:$C$9884,0),TRUE)</f>
        <v>7.3</v>
      </c>
      <c r="K95" s="38">
        <f>HLOOKUP(K$16,'All Data'!$E$5:$AH$9884,MATCH('MFR - DO NOT EDIT'!$P95,'All Data'!$C$5:$C$9884,0),TRUE)</f>
        <v>7.1</v>
      </c>
      <c r="L95" s="38">
        <f>HLOOKUP(L$16,'All Data'!$E$5:$AH$9884,MATCH('MFR - DO NOT EDIT'!$P95,'All Data'!$C$5:$C$9884,0),TRUE)</f>
        <v>7.4</v>
      </c>
      <c r="M95" s="38">
        <f>HLOOKUP(M$16,'All Data'!$E$5:$AH$9884,MATCH('MFR - DO NOT EDIT'!$P95,'All Data'!$C$5:$C$9884,0),TRUE)</f>
        <v>7.7</v>
      </c>
      <c r="N95" s="39">
        <f>HLOOKUP(N$16,'All Data'!$E$5:$AH$9884,MATCH('MFR - DO NOT EDIT'!$P95,'All Data'!$C$5:$C$9884,0),TRUE)</f>
        <v>8</v>
      </c>
      <c r="O95" s="33"/>
      <c r="P95" s="28" t="s">
        <v>112</v>
      </c>
    </row>
    <row r="96" spans="1:16" x14ac:dyDescent="0.25">
      <c r="A96" s="31"/>
      <c r="B96" s="32"/>
      <c r="C96" s="159" t="str">
        <f>VLOOKUP($P96,'All Data'!$C$1:$AAH$9859,2,FALSE)</f>
        <v>Days of public service per FTE faculty</v>
      </c>
      <c r="D96" s="160"/>
      <c r="E96" s="160"/>
      <c r="F96" s="160"/>
      <c r="G96" s="160"/>
      <c r="H96" s="73">
        <f>HLOOKUP(H$16,'All Data'!$E$5:$AH$9884,MATCH('MFR - DO NOT EDIT'!$P96,'All Data'!$C$5:$C$9884,0),TRUE)</f>
        <v>9.6</v>
      </c>
      <c r="I96" s="73">
        <f>HLOOKUP(I$16,'All Data'!$E$5:$AH$9884,MATCH('MFR - DO NOT EDIT'!$P96,'All Data'!$C$5:$C$9884,0),TRUE)</f>
        <v>9</v>
      </c>
      <c r="J96" s="73">
        <f>HLOOKUP(J$16,'All Data'!$E$5:$AH$9884,MATCH('MFR - DO NOT EDIT'!$P96,'All Data'!$C$5:$C$9884,0),TRUE)</f>
        <v>8.1</v>
      </c>
      <c r="K96" s="73">
        <f>HLOOKUP(K$16,'All Data'!$E$5:$AH$9884,MATCH('MFR - DO NOT EDIT'!$P96,'All Data'!$C$5:$C$9884,0),TRUE)</f>
        <v>10.199999999999999</v>
      </c>
      <c r="L96" s="73">
        <f>HLOOKUP(L$16,'All Data'!$E$5:$AH$9884,MATCH('MFR - DO NOT EDIT'!$P96,'All Data'!$C$5:$C$9884,0),TRUE)</f>
        <v>9.4</v>
      </c>
      <c r="M96" s="73">
        <f>HLOOKUP(M$16,'All Data'!$E$5:$AH$9884,MATCH('MFR - DO NOT EDIT'!$P96,'All Data'!$C$5:$C$9884,0),TRUE)</f>
        <v>9.8000000000000007</v>
      </c>
      <c r="N96" s="74">
        <f>HLOOKUP(N$16,'All Data'!$E$5:$AH$9884,MATCH('MFR - DO NOT EDIT'!$P96,'All Data'!$C$5:$C$9884,0),TRUE)</f>
        <v>10.199999999999999</v>
      </c>
      <c r="O96" s="33"/>
      <c r="P96" s="28" t="s">
        <v>113</v>
      </c>
    </row>
    <row r="97" spans="1:16" ht="14.25" customHeight="1" x14ac:dyDescent="0.25">
      <c r="A97" s="31"/>
      <c r="B97" s="75"/>
      <c r="C97" s="46"/>
      <c r="D97" s="46"/>
      <c r="E97" s="46"/>
      <c r="F97" s="46"/>
      <c r="G97" s="46"/>
      <c r="H97" s="47"/>
      <c r="I97" s="47"/>
      <c r="J97" s="47"/>
      <c r="K97" s="47"/>
      <c r="L97" s="47"/>
      <c r="M97" s="47"/>
      <c r="N97" s="47"/>
      <c r="O97" s="33"/>
      <c r="P97" s="27"/>
    </row>
    <row r="98" spans="1:16" ht="14.25" customHeight="1" x14ac:dyDescent="0.25">
      <c r="A98" s="76"/>
      <c r="B98" s="76"/>
      <c r="C98" s="76"/>
      <c r="D98" s="76"/>
      <c r="E98" s="76"/>
      <c r="F98" s="76"/>
      <c r="G98" s="76"/>
      <c r="H98" s="76"/>
      <c r="I98" s="76"/>
      <c r="J98" s="76"/>
      <c r="K98" s="76"/>
      <c r="L98" s="76"/>
      <c r="M98" s="76"/>
      <c r="P98" s="27"/>
    </row>
    <row r="99" spans="1:16" ht="14.25" customHeight="1" x14ac:dyDescent="0.25">
      <c r="A99" s="76"/>
      <c r="P99" s="27"/>
    </row>
    <row r="100" spans="1:16" ht="14.25" customHeight="1" x14ac:dyDescent="0.25">
      <c r="A100" s="76"/>
    </row>
    <row r="101" spans="1:16" ht="14.25" customHeight="1" x14ac:dyDescent="0.25">
      <c r="A101" s="76"/>
    </row>
  </sheetData>
  <sheetProtection algorithmName="SHA-512" hashValue="j0GskDmkeMq/OR7Z8tO/byiZULftXNudxuFQDH6Zk1UbFhcMxtN80w5XIkja1w0p3I+M4LduJ1WXuG6n1vd5Yg==" saltValue="UevuTv/iR9Ekhgx7vapISQ==" spinCount="100000" sheet="1" objects="1" scenarios="1"/>
  <mergeCells count="78">
    <mergeCell ref="C95:G95"/>
    <mergeCell ref="C96:G96"/>
    <mergeCell ref="B84:O84"/>
    <mergeCell ref="C85:O85"/>
    <mergeCell ref="C86:O86"/>
    <mergeCell ref="C87:O87"/>
    <mergeCell ref="C91:G91"/>
    <mergeCell ref="C88:O88"/>
    <mergeCell ref="C89:O89"/>
    <mergeCell ref="C92:G92"/>
    <mergeCell ref="C93:G93"/>
    <mergeCell ref="C94:G94"/>
    <mergeCell ref="C78:G78"/>
    <mergeCell ref="C79:G79"/>
    <mergeCell ref="C80:G80"/>
    <mergeCell ref="C81:G81"/>
    <mergeCell ref="C82:G82"/>
    <mergeCell ref="C20:G20"/>
    <mergeCell ref="C21:G21"/>
    <mergeCell ref="C43:G43"/>
    <mergeCell ref="C44:G44"/>
    <mergeCell ref="C54:O54"/>
    <mergeCell ref="C28:O28"/>
    <mergeCell ref="C24:G24"/>
    <mergeCell ref="C25:G25"/>
    <mergeCell ref="C22:G22"/>
    <mergeCell ref="C23:G23"/>
    <mergeCell ref="B27:O27"/>
    <mergeCell ref="C29:O29"/>
    <mergeCell ref="C39:G39"/>
    <mergeCell ref="C40:G40"/>
    <mergeCell ref="C41:G41"/>
    <mergeCell ref="C30:O30"/>
    <mergeCell ref="C17:G17"/>
    <mergeCell ref="C38:G38"/>
    <mergeCell ref="C37:G37"/>
    <mergeCell ref="C76:G76"/>
    <mergeCell ref="B51:O51"/>
    <mergeCell ref="C46:G46"/>
    <mergeCell ref="C61:G61"/>
    <mergeCell ref="C58:G58"/>
    <mergeCell ref="C65:O65"/>
    <mergeCell ref="C74:O74"/>
    <mergeCell ref="C57:G57"/>
    <mergeCell ref="C62:G62"/>
    <mergeCell ref="C53:O53"/>
    <mergeCell ref="C52:O52"/>
    <mergeCell ref="C18:G18"/>
    <mergeCell ref="C19:G19"/>
    <mergeCell ref="A2:O2"/>
    <mergeCell ref="A5:O5"/>
    <mergeCell ref="A8:O8"/>
    <mergeCell ref="C16:G16"/>
    <mergeCell ref="A3:O3"/>
    <mergeCell ref="A6:O6"/>
    <mergeCell ref="B10:O10"/>
    <mergeCell ref="C11:O11"/>
    <mergeCell ref="C12:O12"/>
    <mergeCell ref="C13:O13"/>
    <mergeCell ref="C14:O14"/>
    <mergeCell ref="C42:G42"/>
    <mergeCell ref="C59:G59"/>
    <mergeCell ref="C72:O72"/>
    <mergeCell ref="B71:O71"/>
    <mergeCell ref="C45:G45"/>
    <mergeCell ref="C55:O55"/>
    <mergeCell ref="C60:G60"/>
    <mergeCell ref="C31:O31"/>
    <mergeCell ref="C32:O32"/>
    <mergeCell ref="C33:O33"/>
    <mergeCell ref="C34:O34"/>
    <mergeCell ref="C35:O35"/>
    <mergeCell ref="C77:G77"/>
    <mergeCell ref="C73:O73"/>
    <mergeCell ref="C67:G67"/>
    <mergeCell ref="B64:O64"/>
    <mergeCell ref="C68:G68"/>
    <mergeCell ref="C69:G69"/>
  </mergeCells>
  <pageMargins left="0.5" right="0.4" top="0.75" bottom="0.49074074074074076" header="0.3" footer="0.3"/>
  <pageSetup scale="98" orientation="landscape" r:id="rId1"/>
  <headerFooter>
    <oddHeader>&amp;C&amp;"Segoe UI,Bold"&amp;18USM - Frostburg State University</oddHeader>
    <oddFooter>&amp;C&amp;"Segoe UI,Bold"&amp;10R30B26
http://www.frostburg.edu/</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47"/>
  <sheetViews>
    <sheetView topLeftCell="C1" zoomScale="75" zoomScaleNormal="75" workbookViewId="0">
      <pane ySplit="5" topLeftCell="A30" activePane="bottomLeft" state="frozen"/>
      <selection activeCell="C1" sqref="C1"/>
      <selection pane="bottomLeft" activeCell="AC33" sqref="AC33"/>
    </sheetView>
  </sheetViews>
  <sheetFormatPr defaultColWidth="9.28515625" defaultRowHeight="16.5" x14ac:dyDescent="0.3"/>
  <cols>
    <col min="1" max="1" width="6.85546875" style="77" hidden="1" customWidth="1"/>
    <col min="2" max="2" width="8" style="77" hidden="1" customWidth="1"/>
    <col min="3" max="3" width="15.28515625" style="78" customWidth="1"/>
    <col min="4" max="4" width="58.42578125" style="78" customWidth="1"/>
    <col min="5" max="5" width="9.28515625" style="78" hidden="1" customWidth="1"/>
    <col min="6" max="10" width="8.5703125" style="78" hidden="1" customWidth="1"/>
    <col min="11" max="11" width="9.7109375" style="78" hidden="1" customWidth="1"/>
    <col min="12" max="12" width="8.5703125" style="78" hidden="1" customWidth="1"/>
    <col min="13" max="13" width="8.7109375" style="78" hidden="1" customWidth="1"/>
    <col min="14" max="14" width="8.5703125" style="78" hidden="1" customWidth="1"/>
    <col min="15" max="15" width="8.42578125" style="78" hidden="1" customWidth="1"/>
    <col min="16" max="17" width="8.5703125" style="78" hidden="1" customWidth="1"/>
    <col min="18" max="18" width="9.28515625" style="78" hidden="1" customWidth="1"/>
    <col min="19" max="20" width="8.5703125" style="78" hidden="1" customWidth="1"/>
    <col min="21" max="21" width="9.28515625" style="78" hidden="1" customWidth="1"/>
    <col min="22" max="22" width="8.5703125" style="78" hidden="1" customWidth="1"/>
    <col min="23" max="24" width="8.5703125" style="78" bestFit="1" customWidth="1"/>
    <col min="25" max="29" width="8.5703125" style="78" customWidth="1"/>
    <col min="30" max="30" width="10.42578125" style="78" bestFit="1" customWidth="1"/>
    <col min="31" max="31" width="13.28515625" style="78" bestFit="1" customWidth="1"/>
    <col min="32" max="32" width="23.5703125" style="78" customWidth="1"/>
    <col min="33" max="33" width="24.5703125" style="2" customWidth="1"/>
    <col min="34" max="45" width="11.7109375" style="83" customWidth="1"/>
    <col min="46" max="16384" width="9.28515625" style="78"/>
  </cols>
  <sheetData>
    <row r="1" spans="1:45" hidden="1" x14ac:dyDescent="0.3">
      <c r="D1" s="79" t="s">
        <v>4</v>
      </c>
      <c r="E1" s="80">
        <v>2022</v>
      </c>
      <c r="F1" s="81"/>
      <c r="G1" s="81"/>
      <c r="H1" s="81"/>
      <c r="I1" s="81"/>
      <c r="J1" s="81"/>
      <c r="K1" s="81"/>
      <c r="L1" s="82"/>
      <c r="M1" s="81"/>
      <c r="N1" s="81"/>
      <c r="O1" s="81"/>
      <c r="P1" s="82"/>
      <c r="Q1" s="82"/>
      <c r="R1" s="82"/>
    </row>
    <row r="2" spans="1:45" hidden="1" x14ac:dyDescent="0.3">
      <c r="D2" s="79"/>
      <c r="E2" s="84"/>
      <c r="F2" s="81"/>
      <c r="G2" s="81"/>
      <c r="H2" s="81"/>
      <c r="I2" s="81"/>
      <c r="J2" s="81"/>
      <c r="K2" s="81"/>
      <c r="L2" s="82"/>
      <c r="M2" s="81"/>
      <c r="N2" s="81"/>
      <c r="O2" s="81"/>
      <c r="P2" s="82"/>
      <c r="Q2" s="82"/>
    </row>
    <row r="3" spans="1:45" s="82" customFormat="1" ht="17.25" thickBot="1" x14ac:dyDescent="0.35">
      <c r="A3" s="83"/>
      <c r="B3" s="83"/>
      <c r="C3" s="101"/>
      <c r="D3" s="102" t="s">
        <v>50</v>
      </c>
      <c r="E3" s="103"/>
      <c r="F3" s="101"/>
      <c r="G3" s="101"/>
      <c r="H3" s="101"/>
      <c r="I3" s="101"/>
      <c r="J3" s="101"/>
      <c r="K3" s="101"/>
      <c r="L3" s="101"/>
      <c r="M3" s="101"/>
      <c r="N3" s="101"/>
      <c r="O3" s="101"/>
      <c r="P3" s="101"/>
      <c r="Q3" s="101"/>
      <c r="R3" s="101"/>
      <c r="S3" s="101"/>
      <c r="T3" s="101"/>
      <c r="U3" s="101"/>
      <c r="V3" s="101"/>
      <c r="W3" s="101"/>
      <c r="X3" s="101"/>
      <c r="Y3" s="101"/>
      <c r="Z3" s="101"/>
      <c r="AG3" s="23"/>
      <c r="AH3" s="83"/>
      <c r="AI3" s="83"/>
      <c r="AJ3" s="83"/>
      <c r="AK3" s="83"/>
      <c r="AL3" s="83"/>
      <c r="AM3" s="83"/>
      <c r="AN3" s="83"/>
      <c r="AO3" s="83"/>
      <c r="AP3" s="83"/>
      <c r="AQ3" s="83"/>
      <c r="AR3" s="83"/>
      <c r="AS3" s="83"/>
    </row>
    <row r="4" spans="1:45" ht="17.25" thickBot="1" x14ac:dyDescent="0.35">
      <c r="A4" s="170" t="s">
        <v>151</v>
      </c>
      <c r="B4" s="171"/>
      <c r="C4" s="104" t="s">
        <v>7</v>
      </c>
      <c r="D4" s="102" t="s">
        <v>5</v>
      </c>
      <c r="E4" s="105"/>
      <c r="F4" s="105"/>
      <c r="G4" s="105"/>
      <c r="H4" s="105"/>
      <c r="I4" s="105"/>
      <c r="J4" s="105"/>
      <c r="K4" s="105"/>
      <c r="L4" s="105"/>
      <c r="M4" s="105"/>
      <c r="N4" s="105"/>
      <c r="O4" s="105"/>
      <c r="P4" s="105"/>
      <c r="Q4" s="105"/>
      <c r="R4" s="105"/>
      <c r="S4" s="105"/>
      <c r="T4" s="105"/>
      <c r="U4" s="105"/>
      <c r="V4" s="105"/>
      <c r="W4" s="106"/>
      <c r="X4" s="106"/>
      <c r="Y4" s="106"/>
      <c r="Z4" s="106"/>
      <c r="AA4" s="86"/>
      <c r="AB4" s="86"/>
      <c r="AC4" s="86"/>
      <c r="AD4" s="86"/>
      <c r="AG4" s="148" t="s">
        <v>136</v>
      </c>
      <c r="AH4" s="167" t="s">
        <v>137</v>
      </c>
      <c r="AI4" s="168"/>
      <c r="AJ4" s="168"/>
      <c r="AK4" s="168"/>
      <c r="AL4" s="168"/>
      <c r="AM4" s="168"/>
      <c r="AN4" s="168"/>
      <c r="AO4" s="168"/>
      <c r="AP4" s="168"/>
      <c r="AQ4" s="168"/>
      <c r="AR4" s="168"/>
      <c r="AS4" s="169"/>
    </row>
    <row r="5" spans="1:45" ht="65.25" x14ac:dyDescent="0.3">
      <c r="A5" s="87" t="s">
        <v>152</v>
      </c>
      <c r="B5" s="87" t="s">
        <v>153</v>
      </c>
      <c r="C5" s="105"/>
      <c r="D5" s="105"/>
      <c r="E5" s="102" t="s">
        <v>10</v>
      </c>
      <c r="F5" s="102" t="s">
        <v>11</v>
      </c>
      <c r="G5" s="102" t="s">
        <v>12</v>
      </c>
      <c r="H5" s="102" t="s">
        <v>13</v>
      </c>
      <c r="I5" s="102" t="s">
        <v>14</v>
      </c>
      <c r="J5" s="102" t="s">
        <v>15</v>
      </c>
      <c r="K5" s="102" t="s">
        <v>16</v>
      </c>
      <c r="L5" s="102" t="s">
        <v>17</v>
      </c>
      <c r="M5" s="102" t="s">
        <v>18</v>
      </c>
      <c r="N5" s="102" t="s">
        <v>19</v>
      </c>
      <c r="O5" s="102" t="s">
        <v>20</v>
      </c>
      <c r="P5" s="102" t="s">
        <v>21</v>
      </c>
      <c r="Q5" s="102" t="s">
        <v>22</v>
      </c>
      <c r="R5" s="102" t="s">
        <v>23</v>
      </c>
      <c r="S5" s="102" t="s">
        <v>24</v>
      </c>
      <c r="T5" s="102" t="s">
        <v>25</v>
      </c>
      <c r="U5" s="102" t="s">
        <v>26</v>
      </c>
      <c r="V5" s="102" t="s">
        <v>27</v>
      </c>
      <c r="W5" s="107" t="s">
        <v>131</v>
      </c>
      <c r="X5" s="102" t="s">
        <v>134</v>
      </c>
      <c r="Y5" s="102" t="s">
        <v>135</v>
      </c>
      <c r="Z5" s="102" t="s">
        <v>277</v>
      </c>
      <c r="AA5" s="85" t="s">
        <v>292</v>
      </c>
      <c r="AB5" s="85" t="s">
        <v>276</v>
      </c>
      <c r="AC5" s="85" t="s">
        <v>291</v>
      </c>
      <c r="AD5" s="85" t="s">
        <v>132</v>
      </c>
      <c r="AE5" s="85" t="s">
        <v>130</v>
      </c>
      <c r="AF5" s="85" t="s">
        <v>9</v>
      </c>
      <c r="AG5" s="149" t="s">
        <v>138</v>
      </c>
      <c r="AH5" s="88" t="s">
        <v>139</v>
      </c>
      <c r="AI5" s="88" t="s">
        <v>140</v>
      </c>
      <c r="AJ5" s="88" t="s">
        <v>141</v>
      </c>
      <c r="AK5" s="88" t="s">
        <v>142</v>
      </c>
      <c r="AL5" s="88" t="s">
        <v>143</v>
      </c>
      <c r="AM5" s="88" t="s">
        <v>144</v>
      </c>
      <c r="AN5" s="88" t="s">
        <v>145</v>
      </c>
      <c r="AO5" s="88" t="s">
        <v>146</v>
      </c>
      <c r="AP5" s="88" t="s">
        <v>147</v>
      </c>
      <c r="AQ5" s="88" t="s">
        <v>148</v>
      </c>
      <c r="AR5" s="88" t="s">
        <v>149</v>
      </c>
      <c r="AS5" s="88" t="s">
        <v>150</v>
      </c>
    </row>
    <row r="6" spans="1:45" s="2" customFormat="1" x14ac:dyDescent="0.3">
      <c r="A6" s="19"/>
      <c r="B6" s="19"/>
      <c r="C6" s="108" t="s">
        <v>8</v>
      </c>
      <c r="D6" s="108" t="s">
        <v>70</v>
      </c>
      <c r="E6" s="109"/>
      <c r="F6" s="109"/>
      <c r="G6" s="109"/>
      <c r="H6" s="109"/>
      <c r="I6" s="108"/>
      <c r="J6" s="108"/>
      <c r="K6" s="108"/>
      <c r="L6" s="108"/>
      <c r="M6" s="108"/>
      <c r="N6" s="108"/>
      <c r="O6" s="108"/>
      <c r="P6" s="108"/>
      <c r="Q6" s="108"/>
      <c r="R6" s="108">
        <v>644</v>
      </c>
      <c r="S6" s="108">
        <v>721</v>
      </c>
      <c r="T6" s="110">
        <v>752</v>
      </c>
      <c r="U6" s="110">
        <v>858</v>
      </c>
      <c r="V6" s="110">
        <v>913</v>
      </c>
      <c r="W6" s="110">
        <v>949</v>
      </c>
      <c r="X6" s="111">
        <v>925</v>
      </c>
      <c r="Y6" s="111">
        <v>804</v>
      </c>
      <c r="Z6" s="111">
        <v>759</v>
      </c>
      <c r="AA6" s="89">
        <v>716</v>
      </c>
      <c r="AB6" s="89">
        <v>730</v>
      </c>
      <c r="AC6" s="89">
        <v>740</v>
      </c>
      <c r="AD6" s="2" t="s">
        <v>133</v>
      </c>
      <c r="AG6" s="78" t="s">
        <v>329</v>
      </c>
      <c r="AH6" s="24"/>
      <c r="AI6" s="25" t="s">
        <v>70</v>
      </c>
      <c r="AJ6" s="25" t="s">
        <v>180</v>
      </c>
      <c r="AK6" s="25" t="s">
        <v>180</v>
      </c>
      <c r="AL6" s="25"/>
      <c r="AM6" s="25" t="s">
        <v>279</v>
      </c>
      <c r="AN6" s="25" t="s">
        <v>181</v>
      </c>
      <c r="AO6" s="25" t="s">
        <v>278</v>
      </c>
      <c r="AP6" s="25" t="s">
        <v>280</v>
      </c>
      <c r="AQ6" s="25"/>
      <c r="AR6" s="25" t="s">
        <v>238</v>
      </c>
      <c r="AS6" s="25"/>
    </row>
    <row r="7" spans="1:45" s="2" customFormat="1" x14ac:dyDescent="0.3">
      <c r="A7" s="19"/>
      <c r="B7" s="19"/>
      <c r="C7" s="108" t="s">
        <v>47</v>
      </c>
      <c r="D7" s="108" t="s">
        <v>71</v>
      </c>
      <c r="E7" s="108"/>
      <c r="F7" s="108"/>
      <c r="G7" s="108"/>
      <c r="H7" s="108"/>
      <c r="I7" s="108"/>
      <c r="J7" s="108"/>
      <c r="K7" s="112"/>
      <c r="L7" s="113"/>
      <c r="M7" s="113"/>
      <c r="N7" s="113"/>
      <c r="O7" s="113"/>
      <c r="P7" s="113"/>
      <c r="Q7" s="113"/>
      <c r="R7" s="113">
        <v>75</v>
      </c>
      <c r="S7" s="113">
        <v>111</v>
      </c>
      <c r="T7" s="114">
        <v>114</v>
      </c>
      <c r="U7" s="114">
        <v>150</v>
      </c>
      <c r="V7" s="114">
        <v>140</v>
      </c>
      <c r="W7" s="114">
        <v>128</v>
      </c>
      <c r="X7" s="115">
        <v>150</v>
      </c>
      <c r="Y7" s="115">
        <v>169</v>
      </c>
      <c r="Z7" s="115">
        <v>169</v>
      </c>
      <c r="AA7" s="3">
        <v>151</v>
      </c>
      <c r="AB7" s="3">
        <v>155</v>
      </c>
      <c r="AC7" s="3">
        <v>160</v>
      </c>
      <c r="AD7" s="2" t="s">
        <v>133</v>
      </c>
      <c r="AE7" s="20"/>
      <c r="AG7" s="78" t="s">
        <v>329</v>
      </c>
      <c r="AH7" s="24"/>
      <c r="AI7" s="24" t="s">
        <v>203</v>
      </c>
      <c r="AJ7" s="24" t="s">
        <v>204</v>
      </c>
      <c r="AK7" s="25" t="s">
        <v>204</v>
      </c>
      <c r="AL7" s="25"/>
      <c r="AM7" s="25" t="s">
        <v>192</v>
      </c>
      <c r="AN7" s="25" t="s">
        <v>193</v>
      </c>
      <c r="AO7" s="25" t="s">
        <v>281</v>
      </c>
      <c r="AP7" s="25" t="s">
        <v>282</v>
      </c>
      <c r="AQ7" s="25"/>
      <c r="AR7" s="25"/>
      <c r="AS7" s="25"/>
    </row>
    <row r="8" spans="1:45" s="2" customFormat="1" x14ac:dyDescent="0.3">
      <c r="A8" s="19"/>
      <c r="B8" s="19"/>
      <c r="C8" s="108" t="s">
        <v>48</v>
      </c>
      <c r="D8" s="108" t="s">
        <v>72</v>
      </c>
      <c r="E8" s="108"/>
      <c r="F8" s="108"/>
      <c r="G8" s="108"/>
      <c r="H8" s="108"/>
      <c r="I8" s="108"/>
      <c r="J8" s="108"/>
      <c r="K8" s="112"/>
      <c r="L8" s="113"/>
      <c r="M8" s="113"/>
      <c r="N8" s="113"/>
      <c r="O8" s="113"/>
      <c r="P8" s="113"/>
      <c r="Q8" s="113"/>
      <c r="R8" s="113">
        <v>573</v>
      </c>
      <c r="S8" s="113">
        <v>532</v>
      </c>
      <c r="T8" s="114">
        <v>512</v>
      </c>
      <c r="U8" s="114">
        <v>482</v>
      </c>
      <c r="V8" s="114">
        <v>423</v>
      </c>
      <c r="W8" s="114">
        <v>414</v>
      </c>
      <c r="X8" s="115">
        <v>322</v>
      </c>
      <c r="Y8" s="115">
        <v>274</v>
      </c>
      <c r="Z8" s="115">
        <v>265</v>
      </c>
      <c r="AA8" s="3">
        <v>245</v>
      </c>
      <c r="AB8" s="3">
        <v>260</v>
      </c>
      <c r="AC8" s="3">
        <v>280</v>
      </c>
      <c r="AD8" s="2" t="s">
        <v>133</v>
      </c>
      <c r="AE8" s="20"/>
      <c r="AG8" s="78" t="s">
        <v>329</v>
      </c>
      <c r="AH8" s="26"/>
      <c r="AI8" s="26" t="s">
        <v>182</v>
      </c>
      <c r="AJ8" s="26"/>
      <c r="AK8" s="25" t="s">
        <v>183</v>
      </c>
      <c r="AL8" s="25"/>
      <c r="AM8" s="25" t="s">
        <v>184</v>
      </c>
      <c r="AN8" s="25" t="s">
        <v>185</v>
      </c>
      <c r="AO8" s="25" t="s">
        <v>278</v>
      </c>
      <c r="AP8" s="25" t="s">
        <v>293</v>
      </c>
      <c r="AQ8" s="25"/>
      <c r="AR8" s="25"/>
      <c r="AS8" s="25"/>
    </row>
    <row r="9" spans="1:45" s="2" customFormat="1" x14ac:dyDescent="0.3">
      <c r="A9" s="19"/>
      <c r="B9" s="19"/>
      <c r="C9" s="108" t="s">
        <v>64</v>
      </c>
      <c r="D9" s="108" t="s">
        <v>73</v>
      </c>
      <c r="E9" s="108"/>
      <c r="F9" s="108"/>
      <c r="G9" s="108"/>
      <c r="H9" s="108"/>
      <c r="I9" s="108"/>
      <c r="J9" s="108"/>
      <c r="K9" s="112"/>
      <c r="L9" s="113"/>
      <c r="M9" s="113"/>
      <c r="N9" s="113"/>
      <c r="O9" s="113"/>
      <c r="P9" s="113"/>
      <c r="Q9" s="113"/>
      <c r="R9" s="113">
        <v>161</v>
      </c>
      <c r="S9" s="113">
        <v>129</v>
      </c>
      <c r="T9" s="114">
        <v>161</v>
      </c>
      <c r="U9" s="114">
        <v>129</v>
      </c>
      <c r="V9" s="114">
        <v>126</v>
      </c>
      <c r="W9" s="114">
        <v>113</v>
      </c>
      <c r="X9" s="115">
        <v>95</v>
      </c>
      <c r="Y9" s="115">
        <v>96</v>
      </c>
      <c r="Z9" s="115">
        <v>105</v>
      </c>
      <c r="AA9" s="3">
        <v>83</v>
      </c>
      <c r="AB9" s="3">
        <v>90</v>
      </c>
      <c r="AC9" s="3">
        <v>100</v>
      </c>
      <c r="AD9" s="2" t="s">
        <v>133</v>
      </c>
      <c r="AE9" s="20"/>
      <c r="AG9" s="78" t="s">
        <v>329</v>
      </c>
      <c r="AH9" s="24"/>
      <c r="AI9" s="24" t="s">
        <v>207</v>
      </c>
      <c r="AJ9" s="24" t="s">
        <v>183</v>
      </c>
      <c r="AK9" s="25" t="s">
        <v>198</v>
      </c>
      <c r="AL9" s="25"/>
      <c r="AM9" s="25" t="s">
        <v>183</v>
      </c>
      <c r="AN9" s="25" t="s">
        <v>193</v>
      </c>
      <c r="AO9" s="25" t="s">
        <v>281</v>
      </c>
      <c r="AP9" s="25" t="s">
        <v>283</v>
      </c>
      <c r="AQ9" s="25"/>
      <c r="AR9" s="25"/>
      <c r="AS9" s="25"/>
    </row>
    <row r="10" spans="1:45" s="2" customFormat="1" x14ac:dyDescent="0.3">
      <c r="A10" s="19"/>
      <c r="B10" s="19"/>
      <c r="C10" s="108" t="s">
        <v>65</v>
      </c>
      <c r="D10" s="110" t="s">
        <v>74</v>
      </c>
      <c r="E10" s="116"/>
      <c r="F10" s="116"/>
      <c r="G10" s="116"/>
      <c r="H10" s="116"/>
      <c r="I10" s="116"/>
      <c r="J10" s="116"/>
      <c r="K10" s="117"/>
      <c r="L10" s="116"/>
      <c r="M10" s="116"/>
      <c r="N10" s="116"/>
      <c r="O10" s="116"/>
      <c r="P10" s="116"/>
      <c r="Q10" s="116"/>
      <c r="R10" s="116">
        <v>0.96</v>
      </c>
      <c r="S10" s="116">
        <v>0.95</v>
      </c>
      <c r="T10" s="116">
        <v>0.97</v>
      </c>
      <c r="U10" s="116">
        <v>0.96</v>
      </c>
      <c r="V10" s="116">
        <v>0.97</v>
      </c>
      <c r="W10" s="116">
        <v>0.98</v>
      </c>
      <c r="X10" s="118">
        <v>0.96</v>
      </c>
      <c r="Y10" s="118">
        <v>0.98</v>
      </c>
      <c r="Z10" s="118">
        <v>0.98</v>
      </c>
      <c r="AA10" s="4">
        <v>0.98</v>
      </c>
      <c r="AB10" s="4">
        <v>0.98</v>
      </c>
      <c r="AC10" s="4">
        <v>0.99</v>
      </c>
      <c r="AD10" s="2" t="s">
        <v>133</v>
      </c>
      <c r="AE10" s="21"/>
      <c r="AF10" s="2" t="s">
        <v>321</v>
      </c>
      <c r="AG10" s="78" t="s">
        <v>329</v>
      </c>
      <c r="AH10" s="24"/>
      <c r="AI10" s="24" t="s">
        <v>221</v>
      </c>
      <c r="AJ10" s="24" t="s">
        <v>220</v>
      </c>
      <c r="AK10" s="25" t="s">
        <v>220</v>
      </c>
      <c r="AL10" s="25"/>
      <c r="AM10" s="25" t="s">
        <v>220</v>
      </c>
      <c r="AN10" s="25" t="s">
        <v>201</v>
      </c>
      <c r="AO10" s="25" t="s">
        <v>222</v>
      </c>
      <c r="AP10" s="25"/>
      <c r="AQ10" s="25"/>
      <c r="AR10" s="25"/>
      <c r="AS10" s="25"/>
    </row>
    <row r="11" spans="1:45" s="2" customFormat="1" x14ac:dyDescent="0.3">
      <c r="A11" s="19"/>
      <c r="B11" s="19"/>
      <c r="C11" s="108" t="s">
        <v>66</v>
      </c>
      <c r="D11" s="108" t="s">
        <v>75</v>
      </c>
      <c r="E11" s="108"/>
      <c r="F11" s="108"/>
      <c r="G11" s="108"/>
      <c r="H11" s="108"/>
      <c r="I11" s="108"/>
      <c r="J11" s="108"/>
      <c r="K11" s="112"/>
      <c r="L11" s="113"/>
      <c r="M11" s="113"/>
      <c r="N11" s="113"/>
      <c r="O11" s="113"/>
      <c r="P11" s="113"/>
      <c r="Q11" s="113"/>
      <c r="R11" s="113">
        <v>17</v>
      </c>
      <c r="S11" s="113">
        <v>32</v>
      </c>
      <c r="T11" s="114">
        <v>100</v>
      </c>
      <c r="U11" s="114">
        <v>224</v>
      </c>
      <c r="V11" s="114">
        <v>375</v>
      </c>
      <c r="W11" s="114">
        <v>457</v>
      </c>
      <c r="X11" s="115">
        <v>445</v>
      </c>
      <c r="Y11" s="115">
        <v>468</v>
      </c>
      <c r="Z11" s="115">
        <v>483</v>
      </c>
      <c r="AA11" s="3">
        <v>438</v>
      </c>
      <c r="AB11" s="3">
        <v>445</v>
      </c>
      <c r="AC11" s="3">
        <v>460</v>
      </c>
      <c r="AD11" s="2" t="s">
        <v>133</v>
      </c>
      <c r="AE11" s="20"/>
      <c r="AG11" s="78" t="s">
        <v>329</v>
      </c>
      <c r="AH11" s="24"/>
      <c r="AI11" s="24" t="s">
        <v>186</v>
      </c>
      <c r="AJ11" s="24" t="s">
        <v>180</v>
      </c>
      <c r="AK11" s="25" t="s">
        <v>180</v>
      </c>
      <c r="AL11" s="25"/>
      <c r="AM11" s="25" t="s">
        <v>187</v>
      </c>
      <c r="AN11" s="25" t="s">
        <v>185</v>
      </c>
      <c r="AO11" s="25" t="s">
        <v>278</v>
      </c>
      <c r="AP11" s="25" t="s">
        <v>187</v>
      </c>
      <c r="AQ11" s="25"/>
      <c r="AR11" s="25"/>
      <c r="AS11" s="25"/>
    </row>
    <row r="12" spans="1:45" s="2" customFormat="1" x14ac:dyDescent="0.3">
      <c r="A12" s="19"/>
      <c r="B12" s="19"/>
      <c r="C12" s="108" t="s">
        <v>67</v>
      </c>
      <c r="D12" s="108" t="s">
        <v>76</v>
      </c>
      <c r="E12" s="108"/>
      <c r="F12" s="108"/>
      <c r="G12" s="108"/>
      <c r="H12" s="108"/>
      <c r="I12" s="108"/>
      <c r="J12" s="108"/>
      <c r="K12" s="112"/>
      <c r="L12" s="113"/>
      <c r="M12" s="113"/>
      <c r="N12" s="113"/>
      <c r="O12" s="113"/>
      <c r="P12" s="113"/>
      <c r="Q12" s="113"/>
      <c r="R12" s="113">
        <v>4</v>
      </c>
      <c r="S12" s="113">
        <v>10</v>
      </c>
      <c r="T12" s="114">
        <v>16</v>
      </c>
      <c r="U12" s="114">
        <v>51</v>
      </c>
      <c r="V12" s="114">
        <v>97</v>
      </c>
      <c r="W12" s="114">
        <v>139</v>
      </c>
      <c r="X12" s="115">
        <v>155</v>
      </c>
      <c r="Y12" s="115">
        <v>147</v>
      </c>
      <c r="Z12" s="115">
        <v>160</v>
      </c>
      <c r="AA12" s="3">
        <v>142</v>
      </c>
      <c r="AB12" s="3">
        <v>140</v>
      </c>
      <c r="AC12" s="3">
        <v>145</v>
      </c>
      <c r="AD12" s="2" t="s">
        <v>133</v>
      </c>
      <c r="AE12" s="20"/>
      <c r="AG12" s="78" t="s">
        <v>329</v>
      </c>
      <c r="AH12" s="24"/>
      <c r="AI12" s="24" t="s">
        <v>205</v>
      </c>
      <c r="AJ12" s="24" t="s">
        <v>204</v>
      </c>
      <c r="AK12" s="25" t="s">
        <v>204</v>
      </c>
      <c r="AL12" s="25"/>
      <c r="AM12" s="25" t="s">
        <v>187</v>
      </c>
      <c r="AN12" s="25" t="s">
        <v>206</v>
      </c>
      <c r="AO12" s="25" t="s">
        <v>195</v>
      </c>
      <c r="AP12" s="25" t="s">
        <v>284</v>
      </c>
      <c r="AQ12" s="25"/>
      <c r="AR12" s="25"/>
      <c r="AS12" s="25"/>
    </row>
    <row r="13" spans="1:45" s="2" customFormat="1" x14ac:dyDescent="0.3">
      <c r="A13" s="19"/>
      <c r="B13" s="19"/>
      <c r="C13" s="108" t="s">
        <v>68</v>
      </c>
      <c r="D13" s="108" t="s">
        <v>123</v>
      </c>
      <c r="E13" s="108"/>
      <c r="F13" s="108"/>
      <c r="G13" s="108"/>
      <c r="H13" s="108"/>
      <c r="I13" s="108"/>
      <c r="J13" s="108"/>
      <c r="K13" s="112"/>
      <c r="L13" s="113"/>
      <c r="M13" s="113"/>
      <c r="N13" s="113"/>
      <c r="O13" s="113"/>
      <c r="P13" s="113"/>
      <c r="Q13" s="113"/>
      <c r="R13" s="113">
        <v>4</v>
      </c>
      <c r="S13" s="113">
        <v>9</v>
      </c>
      <c r="T13" s="114">
        <v>16</v>
      </c>
      <c r="U13" s="114">
        <v>25</v>
      </c>
      <c r="V13" s="114">
        <v>76</v>
      </c>
      <c r="W13" s="114">
        <v>97</v>
      </c>
      <c r="X13" s="115">
        <v>124</v>
      </c>
      <c r="Y13" s="115">
        <v>127</v>
      </c>
      <c r="Z13" s="115">
        <v>136</v>
      </c>
      <c r="AA13" s="3">
        <v>128</v>
      </c>
      <c r="AB13" s="3">
        <v>126</v>
      </c>
      <c r="AC13" s="3">
        <v>130</v>
      </c>
      <c r="AD13" s="2" t="s">
        <v>133</v>
      </c>
      <c r="AE13" s="20"/>
      <c r="AG13" s="78" t="s">
        <v>329</v>
      </c>
      <c r="AH13" s="24"/>
      <c r="AI13" s="24" t="s">
        <v>76</v>
      </c>
      <c r="AJ13" s="24" t="s">
        <v>223</v>
      </c>
      <c r="AK13" s="25" t="s">
        <v>223</v>
      </c>
      <c r="AL13" s="25"/>
      <c r="AM13" s="25" t="s">
        <v>224</v>
      </c>
      <c r="AN13" s="25" t="s">
        <v>201</v>
      </c>
      <c r="AO13" s="25" t="s">
        <v>200</v>
      </c>
      <c r="AP13" s="25" t="s">
        <v>225</v>
      </c>
      <c r="AQ13" s="25"/>
      <c r="AR13" s="25"/>
      <c r="AS13" s="25"/>
    </row>
    <row r="14" spans="1:45" s="2" customFormat="1" x14ac:dyDescent="0.3">
      <c r="A14" s="19"/>
      <c r="B14" s="19"/>
      <c r="C14" s="108" t="s">
        <v>69</v>
      </c>
      <c r="D14" s="108" t="s">
        <v>77</v>
      </c>
      <c r="E14" s="108"/>
      <c r="F14" s="108"/>
      <c r="G14" s="108"/>
      <c r="H14" s="108"/>
      <c r="I14" s="108"/>
      <c r="J14" s="108"/>
      <c r="K14" s="112"/>
      <c r="L14" s="113"/>
      <c r="M14" s="113"/>
      <c r="N14" s="113"/>
      <c r="O14" s="113"/>
      <c r="P14" s="113"/>
      <c r="Q14" s="113"/>
      <c r="R14" s="113">
        <v>4777</v>
      </c>
      <c r="S14" s="113">
        <v>5144</v>
      </c>
      <c r="T14" s="114">
        <v>5990</v>
      </c>
      <c r="U14" s="114">
        <v>6769</v>
      </c>
      <c r="V14" s="114">
        <v>7830</v>
      </c>
      <c r="W14" s="114">
        <v>8268</v>
      </c>
      <c r="X14" s="115">
        <v>8419</v>
      </c>
      <c r="Y14" s="115">
        <v>8562</v>
      </c>
      <c r="Z14" s="115">
        <v>10157</v>
      </c>
      <c r="AA14" s="147">
        <v>11799</v>
      </c>
      <c r="AB14" s="3">
        <v>12000</v>
      </c>
      <c r="AC14" s="3">
        <v>12500</v>
      </c>
      <c r="AD14" s="2" t="s">
        <v>133</v>
      </c>
      <c r="AE14" s="20"/>
      <c r="AF14" s="2" t="s">
        <v>322</v>
      </c>
      <c r="AG14" s="78" t="s">
        <v>329</v>
      </c>
      <c r="AH14" s="24"/>
      <c r="AI14" s="24" t="s">
        <v>189</v>
      </c>
      <c r="AJ14" s="24" t="s">
        <v>190</v>
      </c>
      <c r="AK14" s="25" t="s">
        <v>191</v>
      </c>
      <c r="AL14" s="25"/>
      <c r="AM14" s="25" t="s">
        <v>192</v>
      </c>
      <c r="AN14" s="25" t="s">
        <v>193</v>
      </c>
      <c r="AO14" s="25" t="s">
        <v>193</v>
      </c>
      <c r="AP14" s="25" t="s">
        <v>226</v>
      </c>
      <c r="AQ14" s="25"/>
      <c r="AR14" s="25"/>
      <c r="AS14" s="25"/>
    </row>
    <row r="15" spans="1:45" s="2" customFormat="1" x14ac:dyDescent="0.3">
      <c r="A15" s="19"/>
      <c r="B15" s="19"/>
      <c r="C15" s="108"/>
      <c r="D15" s="108"/>
      <c r="E15" s="108"/>
      <c r="F15" s="108"/>
      <c r="G15" s="108"/>
      <c r="H15" s="108"/>
      <c r="I15" s="108"/>
      <c r="J15" s="108"/>
      <c r="K15" s="108"/>
      <c r="L15" s="113"/>
      <c r="M15" s="113"/>
      <c r="N15" s="113"/>
      <c r="O15" s="113"/>
      <c r="P15" s="113"/>
      <c r="Q15" s="113"/>
      <c r="R15" s="113"/>
      <c r="S15" s="113"/>
      <c r="T15" s="114"/>
      <c r="U15" s="114"/>
      <c r="V15" s="114"/>
      <c r="W15" s="114"/>
      <c r="X15" s="115"/>
      <c r="Y15" s="115"/>
      <c r="Z15" s="115"/>
      <c r="AA15" s="3"/>
      <c r="AB15" s="3"/>
      <c r="AC15" s="3"/>
      <c r="AD15" s="20"/>
      <c r="AE15" s="20"/>
      <c r="AG15" s="78"/>
      <c r="AH15" s="24"/>
      <c r="AI15" s="24"/>
      <c r="AJ15" s="24"/>
      <c r="AK15" s="25"/>
      <c r="AL15" s="25"/>
      <c r="AM15" s="25"/>
      <c r="AN15" s="25"/>
      <c r="AO15" s="25"/>
      <c r="AP15" s="25"/>
      <c r="AQ15" s="25"/>
      <c r="AR15" s="25"/>
      <c r="AS15" s="25"/>
    </row>
    <row r="16" spans="1:45" s="2" customFormat="1" x14ac:dyDescent="0.3">
      <c r="A16" s="19"/>
      <c r="B16" s="19"/>
      <c r="C16" s="108" t="s">
        <v>35</v>
      </c>
      <c r="D16" s="108" t="s">
        <v>175</v>
      </c>
      <c r="E16" s="119"/>
      <c r="F16" s="119"/>
      <c r="G16" s="119"/>
      <c r="H16" s="119"/>
      <c r="I16" s="119"/>
      <c r="J16" s="119"/>
      <c r="K16" s="120"/>
      <c r="L16" s="119"/>
      <c r="M16" s="119"/>
      <c r="N16" s="119"/>
      <c r="O16" s="119"/>
      <c r="P16" s="119"/>
      <c r="Q16" s="119"/>
      <c r="R16" s="121">
        <v>0.74</v>
      </c>
      <c r="S16" s="121">
        <v>0.71</v>
      </c>
      <c r="T16" s="122">
        <v>0.72</v>
      </c>
      <c r="U16" s="122">
        <v>0.77</v>
      </c>
      <c r="V16" s="122">
        <v>0.748</v>
      </c>
      <c r="W16" s="122">
        <v>0.76800000000000002</v>
      </c>
      <c r="X16" s="123">
        <v>0.76700000000000002</v>
      </c>
      <c r="Y16" s="123">
        <v>0.73699999999999999</v>
      </c>
      <c r="Z16" s="123">
        <v>0.76700000000000002</v>
      </c>
      <c r="AA16" s="5">
        <v>0.73299999999999998</v>
      </c>
      <c r="AB16" s="5">
        <v>0.74</v>
      </c>
      <c r="AC16" s="5">
        <v>0.75</v>
      </c>
      <c r="AD16" s="22" t="s">
        <v>133</v>
      </c>
      <c r="AE16" s="22"/>
      <c r="AF16" s="23" t="s">
        <v>323</v>
      </c>
      <c r="AG16" s="78" t="s">
        <v>329</v>
      </c>
      <c r="AH16" s="25"/>
      <c r="AI16" s="25" t="s">
        <v>215</v>
      </c>
      <c r="AJ16" s="25"/>
      <c r="AK16" s="25"/>
      <c r="AL16" s="25"/>
      <c r="AM16" s="25"/>
      <c r="AN16" s="25"/>
      <c r="AO16" s="25"/>
      <c r="AP16" s="25" t="s">
        <v>217</v>
      </c>
      <c r="AQ16" s="25"/>
      <c r="AR16" s="25"/>
      <c r="AS16" s="25"/>
    </row>
    <row r="17" spans="1:45" s="2" customFormat="1" x14ac:dyDescent="0.3">
      <c r="A17" s="19"/>
      <c r="B17" s="19"/>
      <c r="C17" s="108" t="s">
        <v>36</v>
      </c>
      <c r="D17" s="108" t="s">
        <v>176</v>
      </c>
      <c r="E17" s="121"/>
      <c r="F17" s="121"/>
      <c r="G17" s="121"/>
      <c r="H17" s="121"/>
      <c r="I17" s="121"/>
      <c r="J17" s="121"/>
      <c r="K17" s="124"/>
      <c r="L17" s="121"/>
      <c r="M17" s="121"/>
      <c r="N17" s="121"/>
      <c r="O17" s="121"/>
      <c r="P17" s="121"/>
      <c r="Q17" s="121"/>
      <c r="R17" s="121">
        <v>0.56299999999999994</v>
      </c>
      <c r="S17" s="121">
        <v>0.53</v>
      </c>
      <c r="T17" s="122">
        <v>0.52600000000000002</v>
      </c>
      <c r="U17" s="122">
        <v>0.56000000000000005</v>
      </c>
      <c r="V17" s="122">
        <v>0.55600000000000005</v>
      </c>
      <c r="W17" s="122">
        <v>0.61699999999999999</v>
      </c>
      <c r="X17" s="123">
        <v>0.55200000000000005</v>
      </c>
      <c r="Y17" s="123">
        <v>0.57299999999999995</v>
      </c>
      <c r="Z17" s="123">
        <v>0.58099999999999996</v>
      </c>
      <c r="AA17" s="5">
        <v>0.59199999999999997</v>
      </c>
      <c r="AB17" s="5">
        <v>0.6</v>
      </c>
      <c r="AC17" s="5">
        <v>0.61</v>
      </c>
      <c r="AD17" s="22" t="s">
        <v>133</v>
      </c>
      <c r="AE17" s="22"/>
      <c r="AG17" s="78" t="s">
        <v>329</v>
      </c>
      <c r="AH17" s="25"/>
      <c r="AI17" s="25" t="s">
        <v>211</v>
      </c>
      <c r="AJ17" s="25" t="s">
        <v>212</v>
      </c>
      <c r="AK17" s="25" t="s">
        <v>212</v>
      </c>
      <c r="AL17" s="25"/>
      <c r="AM17" s="25" t="s">
        <v>212</v>
      </c>
      <c r="AN17" s="25" t="s">
        <v>213</v>
      </c>
      <c r="AO17" s="25" t="s">
        <v>285</v>
      </c>
      <c r="AP17" s="25" t="s">
        <v>214</v>
      </c>
      <c r="AQ17" s="25"/>
      <c r="AR17" s="25"/>
      <c r="AS17" s="25"/>
    </row>
    <row r="18" spans="1:45" s="2" customFormat="1" x14ac:dyDescent="0.3">
      <c r="A18" s="19"/>
      <c r="B18" s="19"/>
      <c r="C18" s="108" t="s">
        <v>53</v>
      </c>
      <c r="D18" s="108" t="s">
        <v>219</v>
      </c>
      <c r="E18" s="121"/>
      <c r="F18" s="121"/>
      <c r="G18" s="121"/>
      <c r="H18" s="121"/>
      <c r="I18" s="121"/>
      <c r="J18" s="121"/>
      <c r="K18" s="124"/>
      <c r="L18" s="121"/>
      <c r="M18" s="121"/>
      <c r="N18" s="121"/>
      <c r="O18" s="121"/>
      <c r="P18" s="121"/>
      <c r="Q18" s="121"/>
      <c r="R18" s="121">
        <v>0.23200000000000001</v>
      </c>
      <c r="S18" s="121">
        <v>0.24399999999999999</v>
      </c>
      <c r="T18" s="122">
        <v>0.25</v>
      </c>
      <c r="U18" s="122">
        <v>0.27</v>
      </c>
      <c r="V18" s="122">
        <v>0.28999999999999998</v>
      </c>
      <c r="W18" s="122">
        <v>0.308</v>
      </c>
      <c r="X18" s="123">
        <v>0.314</v>
      </c>
      <c r="Y18" s="123">
        <v>0.314</v>
      </c>
      <c r="Z18" s="123">
        <v>0.312</v>
      </c>
      <c r="AA18" s="5">
        <v>0.29599999999999999</v>
      </c>
      <c r="AB18" s="5">
        <v>0.3</v>
      </c>
      <c r="AC18" s="5">
        <v>0.31</v>
      </c>
      <c r="AD18" s="22" t="s">
        <v>133</v>
      </c>
      <c r="AE18" s="22"/>
      <c r="AG18" s="78" t="s">
        <v>329</v>
      </c>
      <c r="AH18" s="25"/>
      <c r="AI18" s="25" t="s">
        <v>286</v>
      </c>
      <c r="AJ18" s="25" t="s">
        <v>180</v>
      </c>
      <c r="AK18" s="25" t="s">
        <v>180</v>
      </c>
      <c r="AL18" s="25"/>
      <c r="AM18" s="25" t="s">
        <v>180</v>
      </c>
      <c r="AN18" s="25" t="s">
        <v>195</v>
      </c>
      <c r="AO18" s="25" t="s">
        <v>278</v>
      </c>
      <c r="AP18" s="25" t="s">
        <v>196</v>
      </c>
      <c r="AQ18" s="25"/>
      <c r="AR18" s="25"/>
      <c r="AS18" s="25"/>
    </row>
    <row r="19" spans="1:45" s="2" customFormat="1" x14ac:dyDescent="0.3">
      <c r="A19" s="19"/>
      <c r="B19" s="19"/>
      <c r="C19" s="108" t="s">
        <v>54</v>
      </c>
      <c r="D19" s="108" t="s">
        <v>218</v>
      </c>
      <c r="E19" s="121"/>
      <c r="F19" s="121"/>
      <c r="G19" s="121"/>
      <c r="H19" s="121"/>
      <c r="I19" s="121"/>
      <c r="J19" s="121"/>
      <c r="K19" s="124"/>
      <c r="L19" s="121"/>
      <c r="M19" s="121"/>
      <c r="N19" s="121"/>
      <c r="O19" s="121"/>
      <c r="P19" s="121"/>
      <c r="Q19" s="121"/>
      <c r="R19" s="121">
        <v>0.28899999999999998</v>
      </c>
      <c r="S19" s="121">
        <v>0.32400000000000001</v>
      </c>
      <c r="T19" s="122">
        <v>0.33600000000000002</v>
      </c>
      <c r="U19" s="122">
        <v>0.36499999999999999</v>
      </c>
      <c r="V19" s="122">
        <v>0.39700000000000002</v>
      </c>
      <c r="W19" s="122">
        <v>0.42</v>
      </c>
      <c r="X19" s="123">
        <v>0.438</v>
      </c>
      <c r="Y19" s="123">
        <v>0.437</v>
      </c>
      <c r="Z19" s="123">
        <v>0.42499999999999999</v>
      </c>
      <c r="AA19" s="5">
        <v>0.40699999999999997</v>
      </c>
      <c r="AB19" s="5">
        <v>0.41</v>
      </c>
      <c r="AC19" s="5">
        <v>0.42</v>
      </c>
      <c r="AD19" s="22" t="s">
        <v>133</v>
      </c>
      <c r="AE19" s="22"/>
      <c r="AG19" s="78" t="s">
        <v>329</v>
      </c>
      <c r="AH19" s="25"/>
      <c r="AI19" s="25"/>
      <c r="AJ19" s="25"/>
      <c r="AK19" s="25"/>
      <c r="AL19" s="25"/>
      <c r="AM19" s="25"/>
      <c r="AN19" s="25"/>
      <c r="AO19" s="25"/>
      <c r="AP19" s="25"/>
      <c r="AQ19" s="25"/>
      <c r="AR19" s="25"/>
      <c r="AS19" s="25"/>
    </row>
    <row r="20" spans="1:45" s="2" customFormat="1" x14ac:dyDescent="0.3">
      <c r="A20" s="19"/>
      <c r="B20" s="19"/>
      <c r="C20" s="108" t="s">
        <v>55</v>
      </c>
      <c r="D20" s="108" t="s">
        <v>179</v>
      </c>
      <c r="E20" s="119"/>
      <c r="F20" s="119"/>
      <c r="G20" s="119"/>
      <c r="H20" s="119"/>
      <c r="I20" s="119"/>
      <c r="J20" s="119"/>
      <c r="K20" s="120"/>
      <c r="L20" s="119"/>
      <c r="M20" s="119"/>
      <c r="N20" s="119"/>
      <c r="O20" s="119"/>
      <c r="P20" s="119"/>
      <c r="Q20" s="119"/>
      <c r="R20" s="121">
        <v>0.73</v>
      </c>
      <c r="S20" s="121">
        <v>0.71</v>
      </c>
      <c r="T20" s="122">
        <v>0.76</v>
      </c>
      <c r="U20" s="122">
        <v>0.8</v>
      </c>
      <c r="V20" s="122">
        <v>0.79400000000000004</v>
      </c>
      <c r="W20" s="122">
        <v>0.83199999999999996</v>
      </c>
      <c r="X20" s="123">
        <v>0.78200000000000003</v>
      </c>
      <c r="Y20" s="123">
        <v>0.71299999999999997</v>
      </c>
      <c r="Z20" s="123">
        <v>0.76400000000000001</v>
      </c>
      <c r="AA20" s="5">
        <v>0.71199999999999997</v>
      </c>
      <c r="AB20" s="5">
        <v>0.72</v>
      </c>
      <c r="AC20" s="5">
        <v>0.73</v>
      </c>
      <c r="AD20" s="22" t="s">
        <v>133</v>
      </c>
      <c r="AE20" s="22"/>
      <c r="AF20" s="2" t="s">
        <v>324</v>
      </c>
      <c r="AG20" s="78" t="s">
        <v>329</v>
      </c>
      <c r="AH20" s="25"/>
      <c r="AI20" s="25" t="s">
        <v>216</v>
      </c>
      <c r="AJ20" s="25"/>
      <c r="AK20" s="25"/>
      <c r="AL20" s="25"/>
      <c r="AM20" s="25"/>
      <c r="AN20" s="25"/>
      <c r="AO20" s="25"/>
      <c r="AP20" s="25"/>
      <c r="AQ20" s="25"/>
      <c r="AR20" s="25"/>
      <c r="AS20" s="25"/>
    </row>
    <row r="21" spans="1:45" s="2" customFormat="1" x14ac:dyDescent="0.3">
      <c r="A21" s="19"/>
      <c r="B21" s="19"/>
      <c r="C21" s="108" t="s">
        <v>56</v>
      </c>
      <c r="D21" s="108" t="s">
        <v>178</v>
      </c>
      <c r="E21" s="121"/>
      <c r="F21" s="121"/>
      <c r="G21" s="121"/>
      <c r="H21" s="121"/>
      <c r="I21" s="121"/>
      <c r="J21" s="121"/>
      <c r="K21" s="124"/>
      <c r="L21" s="121"/>
      <c r="M21" s="121"/>
      <c r="N21" s="121"/>
      <c r="O21" s="121"/>
      <c r="P21" s="121"/>
      <c r="Q21" s="121"/>
      <c r="R21" s="121">
        <v>0.497</v>
      </c>
      <c r="S21" s="121">
        <v>0.51100000000000001</v>
      </c>
      <c r="T21" s="122">
        <v>0.47399999999999998</v>
      </c>
      <c r="U21" s="122">
        <v>0.53</v>
      </c>
      <c r="V21" s="122">
        <v>0.503</v>
      </c>
      <c r="W21" s="122">
        <v>0.62</v>
      </c>
      <c r="X21" s="123">
        <v>0.48799999999999999</v>
      </c>
      <c r="Y21" s="123">
        <v>0.59199999999999997</v>
      </c>
      <c r="Z21" s="123">
        <v>0.55600000000000005</v>
      </c>
      <c r="AA21" s="5">
        <v>0.58799999999999997</v>
      </c>
      <c r="AB21" s="5">
        <v>0.59</v>
      </c>
      <c r="AC21" s="5">
        <v>0.6</v>
      </c>
      <c r="AD21" s="22" t="s">
        <v>133</v>
      </c>
      <c r="AE21" s="22"/>
      <c r="AG21" s="78" t="s">
        <v>329</v>
      </c>
      <c r="AH21" s="25"/>
      <c r="AI21" s="25" t="s">
        <v>229</v>
      </c>
      <c r="AJ21" s="25" t="s">
        <v>227</v>
      </c>
      <c r="AK21" s="25" t="s">
        <v>227</v>
      </c>
      <c r="AL21" s="25"/>
      <c r="AM21" s="25" t="s">
        <v>228</v>
      </c>
      <c r="AN21" s="25"/>
      <c r="AO21" s="25"/>
      <c r="AP21" s="25"/>
      <c r="AQ21" s="25"/>
      <c r="AR21" s="25"/>
      <c r="AS21" s="25"/>
    </row>
    <row r="22" spans="1:45" s="2" customFormat="1" x14ac:dyDescent="0.3">
      <c r="A22" s="19"/>
      <c r="B22" s="19"/>
      <c r="C22" s="108" t="s">
        <v>57</v>
      </c>
      <c r="D22" s="108" t="s">
        <v>177</v>
      </c>
      <c r="E22" s="119"/>
      <c r="F22" s="119"/>
      <c r="G22" s="119"/>
      <c r="H22" s="119"/>
      <c r="I22" s="119"/>
      <c r="J22" s="119"/>
      <c r="K22" s="120"/>
      <c r="L22" s="119"/>
      <c r="M22" s="119"/>
      <c r="N22" s="119"/>
      <c r="O22" s="119"/>
      <c r="P22" s="119"/>
      <c r="Q22" s="119"/>
      <c r="R22" s="121">
        <v>0.72</v>
      </c>
      <c r="S22" s="121">
        <v>0.7</v>
      </c>
      <c r="T22" s="122">
        <v>0.74</v>
      </c>
      <c r="U22" s="122">
        <v>0.78</v>
      </c>
      <c r="V22" s="122">
        <v>0.77800000000000002</v>
      </c>
      <c r="W22" s="122">
        <v>0.82299999999999995</v>
      </c>
      <c r="X22" s="123">
        <v>0.76800000000000002</v>
      </c>
      <c r="Y22" s="123">
        <v>0.69399999999999995</v>
      </c>
      <c r="Z22" s="123">
        <v>0.73899999999999999</v>
      </c>
      <c r="AA22" s="5">
        <v>0.71299999999999997</v>
      </c>
      <c r="AB22" s="5">
        <v>0.72</v>
      </c>
      <c r="AC22" s="5">
        <v>0.73</v>
      </c>
      <c r="AD22" s="22" t="s">
        <v>133</v>
      </c>
      <c r="AE22" s="22"/>
      <c r="AF22" s="2" t="s">
        <v>324</v>
      </c>
      <c r="AG22" s="78" t="s">
        <v>329</v>
      </c>
      <c r="AH22" s="25"/>
      <c r="AI22" s="25" t="s">
        <v>230</v>
      </c>
      <c r="AJ22" s="25" t="s">
        <v>227</v>
      </c>
      <c r="AK22" s="25" t="s">
        <v>227</v>
      </c>
      <c r="AL22" s="25"/>
      <c r="AM22" s="25" t="s">
        <v>228</v>
      </c>
      <c r="AN22" s="25"/>
      <c r="AO22" s="25"/>
      <c r="AP22" s="25"/>
      <c r="AQ22" s="25"/>
      <c r="AR22" s="25"/>
      <c r="AS22" s="25"/>
    </row>
    <row r="23" spans="1:45" s="2" customFormat="1" x14ac:dyDescent="0.3">
      <c r="A23" s="19"/>
      <c r="B23" s="19"/>
      <c r="C23" s="108" t="s">
        <v>79</v>
      </c>
      <c r="D23" s="108" t="s">
        <v>275</v>
      </c>
      <c r="E23" s="121"/>
      <c r="F23" s="121"/>
      <c r="G23" s="121"/>
      <c r="H23" s="121"/>
      <c r="I23" s="121"/>
      <c r="J23" s="121"/>
      <c r="K23" s="124"/>
      <c r="L23" s="121"/>
      <c r="M23" s="121"/>
      <c r="N23" s="121"/>
      <c r="O23" s="121"/>
      <c r="P23" s="121"/>
      <c r="Q23" s="121"/>
      <c r="R23" s="121">
        <v>0.505</v>
      </c>
      <c r="S23" s="121">
        <v>0.47899999999999998</v>
      </c>
      <c r="T23" s="122">
        <v>0.46300000000000002</v>
      </c>
      <c r="U23" s="122">
        <v>0.52600000000000002</v>
      </c>
      <c r="V23" s="122">
        <v>0.501</v>
      </c>
      <c r="W23" s="122">
        <v>0.61899999999999999</v>
      </c>
      <c r="X23" s="123">
        <v>0.51300000000000001</v>
      </c>
      <c r="Y23" s="123">
        <v>0.56200000000000006</v>
      </c>
      <c r="Z23" s="123">
        <v>0.55700000000000005</v>
      </c>
      <c r="AA23" s="5">
        <v>0.57599999999999996</v>
      </c>
      <c r="AB23" s="5">
        <v>0.57999999999999996</v>
      </c>
      <c r="AC23" s="5">
        <v>0.59</v>
      </c>
      <c r="AD23" s="22" t="s">
        <v>133</v>
      </c>
      <c r="AE23" s="22"/>
      <c r="AG23" s="78" t="s">
        <v>329</v>
      </c>
      <c r="AH23" s="25"/>
      <c r="AI23" s="25" t="s">
        <v>229</v>
      </c>
      <c r="AJ23" s="25" t="s">
        <v>227</v>
      </c>
      <c r="AK23" s="25" t="s">
        <v>227</v>
      </c>
      <c r="AL23" s="25"/>
      <c r="AM23" s="25" t="s">
        <v>228</v>
      </c>
      <c r="AN23" s="25"/>
      <c r="AO23" s="25"/>
      <c r="AP23" s="25"/>
      <c r="AQ23" s="25"/>
      <c r="AR23" s="25"/>
      <c r="AS23" s="25"/>
    </row>
    <row r="24" spans="1:45" s="2" customFormat="1" x14ac:dyDescent="0.3">
      <c r="A24" s="19"/>
      <c r="B24" s="19"/>
      <c r="C24" s="108" t="s">
        <v>80</v>
      </c>
      <c r="D24" s="108" t="s">
        <v>81</v>
      </c>
      <c r="E24" s="119"/>
      <c r="F24" s="119"/>
      <c r="G24" s="119"/>
      <c r="H24" s="119"/>
      <c r="I24" s="119"/>
      <c r="J24" s="119"/>
      <c r="K24" s="120"/>
      <c r="L24" s="119"/>
      <c r="M24" s="119"/>
      <c r="N24" s="119"/>
      <c r="O24" s="119"/>
      <c r="P24" s="119"/>
      <c r="Q24" s="119"/>
      <c r="R24" s="121">
        <v>0.56999999999999995</v>
      </c>
      <c r="S24" s="121">
        <v>0.61</v>
      </c>
      <c r="T24" s="122">
        <v>0.56999999999999995</v>
      </c>
      <c r="U24" s="122">
        <v>0.61</v>
      </c>
      <c r="V24" s="122">
        <v>0.6</v>
      </c>
      <c r="W24" s="122">
        <v>0.60699999999999998</v>
      </c>
      <c r="X24" s="123">
        <v>0.61599999999999999</v>
      </c>
      <c r="Y24" s="123">
        <v>0.61899999999999999</v>
      </c>
      <c r="Z24" s="123">
        <v>0.61199999999999999</v>
      </c>
      <c r="AA24" s="5">
        <v>0.61399999999999999</v>
      </c>
      <c r="AB24" s="5">
        <v>0.61599999999999999</v>
      </c>
      <c r="AC24" s="5">
        <v>0.62</v>
      </c>
      <c r="AD24" s="22" t="s">
        <v>133</v>
      </c>
      <c r="AE24" s="22"/>
      <c r="AG24" s="78" t="s">
        <v>329</v>
      </c>
      <c r="AH24" s="25"/>
      <c r="AI24" s="25" t="s">
        <v>287</v>
      </c>
      <c r="AJ24" s="25" t="s">
        <v>194</v>
      </c>
      <c r="AK24" s="25" t="s">
        <v>194</v>
      </c>
      <c r="AL24" s="25"/>
      <c r="AM24" s="25" t="s">
        <v>194</v>
      </c>
      <c r="AN24" s="25" t="s">
        <v>195</v>
      </c>
      <c r="AO24" s="25" t="s">
        <v>278</v>
      </c>
      <c r="AP24" s="25" t="s">
        <v>288</v>
      </c>
      <c r="AQ24" s="25"/>
      <c r="AR24" s="25"/>
      <c r="AS24" s="25"/>
    </row>
    <row r="25" spans="1:45" s="2" customFormat="1" x14ac:dyDescent="0.3">
      <c r="A25" s="19"/>
      <c r="B25" s="19"/>
      <c r="C25" s="108"/>
      <c r="D25" s="108"/>
      <c r="E25" s="108"/>
      <c r="F25" s="108"/>
      <c r="G25" s="108"/>
      <c r="H25" s="108"/>
      <c r="I25" s="108"/>
      <c r="J25" s="108"/>
      <c r="K25" s="112"/>
      <c r="L25" s="113"/>
      <c r="M25" s="113"/>
      <c r="N25" s="113"/>
      <c r="O25" s="113"/>
      <c r="P25" s="113"/>
      <c r="Q25" s="113"/>
      <c r="R25" s="113"/>
      <c r="S25" s="113"/>
      <c r="T25" s="114"/>
      <c r="U25" s="114"/>
      <c r="V25" s="114"/>
      <c r="W25" s="114"/>
      <c r="X25" s="115"/>
      <c r="Y25" s="115"/>
      <c r="Z25" s="115"/>
      <c r="AA25" s="3"/>
      <c r="AB25" s="3"/>
      <c r="AC25" s="3"/>
      <c r="AD25" s="20"/>
      <c r="AE25" s="20"/>
      <c r="AG25" s="78"/>
      <c r="AH25" s="25"/>
      <c r="AI25" s="25"/>
      <c r="AJ25" s="25"/>
      <c r="AK25" s="25"/>
      <c r="AL25" s="25"/>
      <c r="AM25" s="25"/>
      <c r="AN25" s="25"/>
      <c r="AO25" s="25"/>
      <c r="AP25" s="25"/>
      <c r="AQ25" s="25"/>
      <c r="AR25" s="25"/>
      <c r="AS25" s="25"/>
    </row>
    <row r="26" spans="1:45" s="2" customFormat="1" ht="17.25" customHeight="1" x14ac:dyDescent="0.3">
      <c r="A26" s="19"/>
      <c r="B26" s="19"/>
      <c r="C26" s="108" t="s">
        <v>33</v>
      </c>
      <c r="D26" s="108" t="s">
        <v>87</v>
      </c>
      <c r="E26" s="121"/>
      <c r="F26" s="121"/>
      <c r="G26" s="121"/>
      <c r="H26" s="121"/>
      <c r="I26" s="121"/>
      <c r="J26" s="121"/>
      <c r="K26" s="125"/>
      <c r="L26" s="121"/>
      <c r="M26" s="121"/>
      <c r="N26" s="121"/>
      <c r="O26" s="121"/>
      <c r="P26" s="121"/>
      <c r="Q26" s="121"/>
      <c r="R26" s="121">
        <v>0.4</v>
      </c>
      <c r="S26" s="121">
        <v>0.42</v>
      </c>
      <c r="T26" s="122">
        <v>0.41</v>
      </c>
      <c r="U26" s="122">
        <v>0.4</v>
      </c>
      <c r="V26" s="122">
        <v>0.41</v>
      </c>
      <c r="W26" s="122">
        <v>0.41099999999999998</v>
      </c>
      <c r="X26" s="123">
        <v>0.42099999999999999</v>
      </c>
      <c r="Y26" s="123">
        <v>0.438</v>
      </c>
      <c r="Z26" s="123">
        <v>0.42399999999999999</v>
      </c>
      <c r="AA26" s="5">
        <v>0.437</v>
      </c>
      <c r="AB26" s="5">
        <v>0.44</v>
      </c>
      <c r="AC26" s="5">
        <v>0.44500000000000001</v>
      </c>
      <c r="AD26" s="22" t="s">
        <v>133</v>
      </c>
      <c r="AE26" s="22"/>
      <c r="AG26" s="78" t="s">
        <v>329</v>
      </c>
      <c r="AH26" s="26"/>
      <c r="AI26" s="26" t="s">
        <v>236</v>
      </c>
      <c r="AJ26" s="26" t="s">
        <v>237</v>
      </c>
      <c r="AK26" s="25" t="s">
        <v>237</v>
      </c>
      <c r="AL26" s="25"/>
      <c r="AM26" s="25" t="s">
        <v>239</v>
      </c>
      <c r="AN26" s="25" t="s">
        <v>200</v>
      </c>
      <c r="AO26" s="90" t="s">
        <v>278</v>
      </c>
      <c r="AP26" s="25"/>
      <c r="AQ26" s="25"/>
      <c r="AR26" s="25"/>
      <c r="AS26" s="25"/>
    </row>
    <row r="27" spans="1:45" s="2" customFormat="1" x14ac:dyDescent="0.3">
      <c r="A27" s="19"/>
      <c r="B27" s="19"/>
      <c r="C27" s="108" t="s">
        <v>34</v>
      </c>
      <c r="D27" s="108" t="s">
        <v>88</v>
      </c>
      <c r="E27" s="121"/>
      <c r="F27" s="121"/>
      <c r="G27" s="121"/>
      <c r="H27" s="121"/>
      <c r="I27" s="121"/>
      <c r="J27" s="121"/>
      <c r="K27" s="125"/>
      <c r="L27" s="121"/>
      <c r="M27" s="121"/>
      <c r="N27" s="121"/>
      <c r="O27" s="121"/>
      <c r="P27" s="121"/>
      <c r="Q27" s="121"/>
      <c r="R27" s="121">
        <v>3.6999999999999998E-2</v>
      </c>
      <c r="S27" s="121">
        <v>3.5999999999999997E-2</v>
      </c>
      <c r="T27" s="122">
        <v>3.6999999999999998E-2</v>
      </c>
      <c r="U27" s="122">
        <v>3.5999999999999997E-2</v>
      </c>
      <c r="V27" s="122">
        <v>4.2999999999999997E-2</v>
      </c>
      <c r="W27" s="122">
        <v>4.8000000000000001E-2</v>
      </c>
      <c r="X27" s="123">
        <v>3.9E-2</v>
      </c>
      <c r="Y27" s="123">
        <v>0.04</v>
      </c>
      <c r="Z27" s="123">
        <v>4.5999999999999999E-2</v>
      </c>
      <c r="AA27" s="5">
        <v>4.2000000000000003E-2</v>
      </c>
      <c r="AB27" s="5">
        <v>4.4999999999999998E-2</v>
      </c>
      <c r="AC27" s="5">
        <v>0.05</v>
      </c>
      <c r="AD27" s="22" t="s">
        <v>133</v>
      </c>
      <c r="AE27" s="22"/>
      <c r="AG27" s="78" t="s">
        <v>329</v>
      </c>
      <c r="AH27" s="25"/>
      <c r="AI27" s="26" t="s">
        <v>236</v>
      </c>
      <c r="AJ27" s="26" t="s">
        <v>237</v>
      </c>
      <c r="AK27" s="25" t="s">
        <v>237</v>
      </c>
      <c r="AL27" s="25"/>
      <c r="AM27" s="25" t="s">
        <v>239</v>
      </c>
      <c r="AN27" s="25" t="s">
        <v>200</v>
      </c>
      <c r="AO27" s="25" t="s">
        <v>278</v>
      </c>
      <c r="AP27" s="25"/>
      <c r="AQ27" s="25"/>
      <c r="AR27" s="25"/>
      <c r="AS27" s="25"/>
    </row>
    <row r="28" spans="1:45" s="2" customFormat="1" x14ac:dyDescent="0.3">
      <c r="A28" s="19"/>
      <c r="B28" s="19"/>
      <c r="C28" s="108" t="s">
        <v>51</v>
      </c>
      <c r="D28" s="108" t="s">
        <v>89</v>
      </c>
      <c r="E28" s="108"/>
      <c r="F28" s="108"/>
      <c r="G28" s="108"/>
      <c r="H28" s="108"/>
      <c r="I28" s="108"/>
      <c r="J28" s="108"/>
      <c r="K28" s="112"/>
      <c r="L28" s="113"/>
      <c r="M28" s="113"/>
      <c r="N28" s="113"/>
      <c r="O28" s="113"/>
      <c r="P28" s="113"/>
      <c r="Q28" s="113"/>
      <c r="R28" s="113">
        <v>8</v>
      </c>
      <c r="S28" s="113">
        <v>9</v>
      </c>
      <c r="T28" s="114">
        <v>9</v>
      </c>
      <c r="U28" s="114">
        <v>9</v>
      </c>
      <c r="V28" s="114">
        <v>9</v>
      </c>
      <c r="W28" s="114">
        <v>9</v>
      </c>
      <c r="X28" s="115">
        <v>10</v>
      </c>
      <c r="Y28" s="115">
        <v>10</v>
      </c>
      <c r="Z28" s="115">
        <v>11</v>
      </c>
      <c r="AA28" s="3">
        <v>11</v>
      </c>
      <c r="AB28" s="3">
        <v>12</v>
      </c>
      <c r="AC28" s="3">
        <v>12</v>
      </c>
      <c r="AD28" s="22" t="s">
        <v>133</v>
      </c>
      <c r="AE28" s="20"/>
      <c r="AF28" s="2" t="s">
        <v>325</v>
      </c>
      <c r="AG28" s="78" t="s">
        <v>329</v>
      </c>
      <c r="AH28" s="25"/>
      <c r="AI28" s="25" t="s">
        <v>240</v>
      </c>
      <c r="AJ28" s="25" t="s">
        <v>241</v>
      </c>
      <c r="AK28" s="25" t="s">
        <v>241</v>
      </c>
      <c r="AL28" s="25"/>
      <c r="AM28" s="25" t="s">
        <v>243</v>
      </c>
      <c r="AN28" s="25" t="s">
        <v>200</v>
      </c>
      <c r="AO28" s="25" t="s">
        <v>200</v>
      </c>
      <c r="AP28" s="25" t="s">
        <v>242</v>
      </c>
      <c r="AQ28" s="25"/>
      <c r="AR28" s="25"/>
      <c r="AS28" s="25"/>
    </row>
    <row r="29" spans="1:45" s="2" customFormat="1" x14ac:dyDescent="0.3">
      <c r="A29" s="19"/>
      <c r="B29" s="19"/>
      <c r="C29" s="108" t="s">
        <v>85</v>
      </c>
      <c r="D29" s="108" t="s">
        <v>126</v>
      </c>
      <c r="E29" s="119"/>
      <c r="F29" s="119"/>
      <c r="G29" s="119"/>
      <c r="H29" s="119"/>
      <c r="I29" s="119"/>
      <c r="J29" s="119"/>
      <c r="K29" s="119"/>
      <c r="L29" s="119"/>
      <c r="M29" s="119"/>
      <c r="N29" s="119"/>
      <c r="O29" s="119"/>
      <c r="P29" s="119"/>
      <c r="Q29" s="119"/>
      <c r="R29" s="119">
        <v>0.95</v>
      </c>
      <c r="S29" s="126" t="s">
        <v>128</v>
      </c>
      <c r="T29" s="118" t="s">
        <v>128</v>
      </c>
      <c r="U29" s="118">
        <v>0.92</v>
      </c>
      <c r="V29" s="118" t="s">
        <v>128</v>
      </c>
      <c r="W29" s="118" t="s">
        <v>128</v>
      </c>
      <c r="X29" s="118">
        <v>0.91</v>
      </c>
      <c r="Y29" s="118" t="s">
        <v>128</v>
      </c>
      <c r="Z29" s="118" t="s">
        <v>128</v>
      </c>
      <c r="AA29" s="4">
        <v>0.88</v>
      </c>
      <c r="AB29" s="4" t="s">
        <v>128</v>
      </c>
      <c r="AC29" s="4" t="s">
        <v>128</v>
      </c>
      <c r="AD29" s="22" t="s">
        <v>133</v>
      </c>
      <c r="AE29" s="21"/>
      <c r="AF29" s="2" t="s">
        <v>326</v>
      </c>
      <c r="AG29" s="78" t="s">
        <v>329</v>
      </c>
      <c r="AH29" s="24"/>
      <c r="AI29" s="24" t="s">
        <v>245</v>
      </c>
      <c r="AJ29" s="24"/>
      <c r="AK29" s="25" t="s">
        <v>244</v>
      </c>
      <c r="AL29" s="25"/>
      <c r="AM29" s="25" t="s">
        <v>244</v>
      </c>
      <c r="AN29" s="25"/>
      <c r="AO29" s="25" t="s">
        <v>234</v>
      </c>
      <c r="AP29" s="25" t="s">
        <v>248</v>
      </c>
      <c r="AQ29" s="25"/>
      <c r="AR29" s="25"/>
      <c r="AS29" s="25"/>
    </row>
    <row r="30" spans="1:45" s="2" customFormat="1" x14ac:dyDescent="0.3">
      <c r="A30" s="19"/>
      <c r="B30" s="19"/>
      <c r="C30" s="108" t="s">
        <v>86</v>
      </c>
      <c r="D30" s="108" t="s">
        <v>127</v>
      </c>
      <c r="E30" s="119"/>
      <c r="F30" s="119"/>
      <c r="G30" s="119"/>
      <c r="H30" s="119"/>
      <c r="I30" s="119"/>
      <c r="J30" s="119"/>
      <c r="K30" s="119"/>
      <c r="L30" s="119"/>
      <c r="M30" s="119"/>
      <c r="N30" s="119"/>
      <c r="O30" s="119"/>
      <c r="P30" s="119"/>
      <c r="Q30" s="119"/>
      <c r="R30" s="119">
        <v>0.94</v>
      </c>
      <c r="S30" s="126" t="s">
        <v>128</v>
      </c>
      <c r="T30" s="118" t="s">
        <v>128</v>
      </c>
      <c r="U30" s="118">
        <v>1</v>
      </c>
      <c r="V30" s="118" t="s">
        <v>128</v>
      </c>
      <c r="W30" s="118" t="s">
        <v>128</v>
      </c>
      <c r="X30" s="118">
        <v>1</v>
      </c>
      <c r="Y30" s="118" t="s">
        <v>128</v>
      </c>
      <c r="Z30" s="118" t="s">
        <v>128</v>
      </c>
      <c r="AA30" s="4">
        <v>0.93</v>
      </c>
      <c r="AB30" s="4" t="s">
        <v>128</v>
      </c>
      <c r="AC30" s="4" t="s">
        <v>128</v>
      </c>
      <c r="AD30" s="22" t="s">
        <v>133</v>
      </c>
      <c r="AE30" s="21"/>
      <c r="AF30" s="2" t="s">
        <v>326</v>
      </c>
      <c r="AG30" s="78" t="s">
        <v>329</v>
      </c>
      <c r="AH30" s="24"/>
      <c r="AI30" s="24" t="s">
        <v>246</v>
      </c>
      <c r="AJ30" s="24"/>
      <c r="AK30" s="25" t="s">
        <v>244</v>
      </c>
      <c r="AL30" s="25"/>
      <c r="AM30" s="25" t="s">
        <v>244</v>
      </c>
      <c r="AN30" s="25"/>
      <c r="AO30" s="25" t="s">
        <v>234</v>
      </c>
      <c r="AP30" s="25" t="s">
        <v>247</v>
      </c>
      <c r="AQ30" s="25"/>
      <c r="AR30" s="25"/>
      <c r="AS30" s="25"/>
    </row>
    <row r="31" spans="1:45" s="2" customFormat="1" x14ac:dyDescent="0.3">
      <c r="A31" s="19"/>
      <c r="B31" s="19"/>
      <c r="C31" s="108"/>
      <c r="D31" s="108"/>
      <c r="E31" s="108"/>
      <c r="F31" s="108"/>
      <c r="G31" s="108"/>
      <c r="H31" s="108"/>
      <c r="I31" s="108"/>
      <c r="J31" s="108"/>
      <c r="K31" s="108"/>
      <c r="L31" s="108"/>
      <c r="M31" s="108"/>
      <c r="N31" s="108"/>
      <c r="O31" s="108"/>
      <c r="P31" s="108"/>
      <c r="Q31" s="108"/>
      <c r="R31" s="108"/>
      <c r="S31" s="127"/>
      <c r="T31" s="111"/>
      <c r="U31" s="111"/>
      <c r="V31" s="111"/>
      <c r="W31" s="111"/>
      <c r="X31" s="111"/>
      <c r="Y31" s="111"/>
      <c r="Z31" s="111"/>
      <c r="AA31" s="89"/>
      <c r="AB31" s="89"/>
      <c r="AC31" s="89"/>
      <c r="AG31" s="78"/>
      <c r="AH31" s="24"/>
      <c r="AI31" s="24"/>
      <c r="AJ31" s="24"/>
      <c r="AK31" s="25"/>
      <c r="AL31" s="25"/>
      <c r="AM31" s="25"/>
      <c r="AN31" s="25"/>
      <c r="AO31" s="25"/>
      <c r="AP31" s="25"/>
      <c r="AQ31" s="25"/>
      <c r="AR31" s="25"/>
      <c r="AS31" s="25"/>
    </row>
    <row r="32" spans="1:45" s="2" customFormat="1" x14ac:dyDescent="0.3">
      <c r="A32" s="19"/>
      <c r="B32" s="19"/>
      <c r="C32" s="108" t="s">
        <v>39</v>
      </c>
      <c r="D32" s="108" t="s">
        <v>91</v>
      </c>
      <c r="E32" s="121"/>
      <c r="F32" s="121"/>
      <c r="G32" s="121"/>
      <c r="H32" s="121"/>
      <c r="I32" s="121"/>
      <c r="J32" s="121"/>
      <c r="K32" s="121"/>
      <c r="L32" s="121"/>
      <c r="M32" s="121"/>
      <c r="N32" s="121"/>
      <c r="O32" s="121"/>
      <c r="P32" s="121"/>
      <c r="Q32" s="121"/>
      <c r="R32" s="121">
        <v>2.4E-2</v>
      </c>
      <c r="S32" s="128">
        <v>0.01</v>
      </c>
      <c r="T32" s="123">
        <v>1.0999999999999999E-2</v>
      </c>
      <c r="U32" s="123">
        <v>6.0000000000000001E-3</v>
      </c>
      <c r="V32" s="123">
        <v>5.0000000000000001E-3</v>
      </c>
      <c r="W32" s="123">
        <v>1.2E-2</v>
      </c>
      <c r="X32" s="123">
        <v>1.6E-2</v>
      </c>
      <c r="Y32" s="123">
        <v>2.3E-2</v>
      </c>
      <c r="Z32" s="123">
        <v>2.5999999999999999E-2</v>
      </c>
      <c r="AA32" s="5">
        <v>1.7999999999999999E-2</v>
      </c>
      <c r="AB32" s="5">
        <v>8.9999999999999993E-3</v>
      </c>
      <c r="AC32" s="5">
        <v>1.2E-2</v>
      </c>
      <c r="AD32" s="22" t="s">
        <v>133</v>
      </c>
      <c r="AE32" s="22"/>
      <c r="AF32" s="2" t="s">
        <v>320</v>
      </c>
      <c r="AG32" s="78" t="s">
        <v>329</v>
      </c>
      <c r="AH32" s="24"/>
      <c r="AI32" s="24" t="s">
        <v>249</v>
      </c>
      <c r="AJ32" s="24" t="s">
        <v>250</v>
      </c>
      <c r="AK32" s="24" t="s">
        <v>250</v>
      </c>
      <c r="AL32" s="25"/>
      <c r="AM32" s="25" t="s">
        <v>252</v>
      </c>
      <c r="AN32" s="25" t="s">
        <v>195</v>
      </c>
      <c r="AO32" s="25" t="s">
        <v>195</v>
      </c>
      <c r="AP32" s="25" t="s">
        <v>253</v>
      </c>
      <c r="AQ32" s="25"/>
      <c r="AR32" s="25"/>
      <c r="AS32" s="25"/>
    </row>
    <row r="33" spans="1:45" s="2" customFormat="1" x14ac:dyDescent="0.3">
      <c r="A33" s="19"/>
      <c r="B33" s="19"/>
      <c r="C33" s="108" t="s">
        <v>52</v>
      </c>
      <c r="D33" s="108" t="s">
        <v>92</v>
      </c>
      <c r="E33" s="119"/>
      <c r="F33" s="119"/>
      <c r="G33" s="119"/>
      <c r="H33" s="119"/>
      <c r="I33" s="119"/>
      <c r="J33" s="119"/>
      <c r="K33" s="119"/>
      <c r="L33" s="119"/>
      <c r="M33" s="119"/>
      <c r="N33" s="119"/>
      <c r="O33" s="119"/>
      <c r="P33" s="119"/>
      <c r="Q33" s="119"/>
      <c r="R33" s="119">
        <v>0.04</v>
      </c>
      <c r="S33" s="126">
        <v>0.03</v>
      </c>
      <c r="T33" s="118">
        <v>0.02</v>
      </c>
      <c r="U33" s="118">
        <v>0.02</v>
      </c>
      <c r="V33" s="118">
        <v>0.1</v>
      </c>
      <c r="W33" s="118">
        <v>0.03</v>
      </c>
      <c r="X33" s="118">
        <v>0.03</v>
      </c>
      <c r="Y33" s="118">
        <v>0.03</v>
      </c>
      <c r="Z33" s="129">
        <v>0.04</v>
      </c>
      <c r="AA33" s="152">
        <v>0.04</v>
      </c>
      <c r="AB33" s="152">
        <v>0.03</v>
      </c>
      <c r="AC33" s="152">
        <v>0.03</v>
      </c>
      <c r="AD33" s="21" t="s">
        <v>133</v>
      </c>
      <c r="AE33" s="21"/>
      <c r="AF33" s="23"/>
      <c r="AG33" s="78" t="s">
        <v>329</v>
      </c>
      <c r="AH33" s="25"/>
      <c r="AI33" s="25" t="s">
        <v>92</v>
      </c>
      <c r="AJ33" s="25" t="s">
        <v>251</v>
      </c>
      <c r="AK33" s="25" t="s">
        <v>251</v>
      </c>
      <c r="AL33" s="25"/>
      <c r="AM33" s="25" t="s">
        <v>271</v>
      </c>
      <c r="AN33" s="25" t="s">
        <v>195</v>
      </c>
      <c r="AO33" s="25" t="s">
        <v>195</v>
      </c>
      <c r="AP33" s="25" t="s">
        <v>254</v>
      </c>
      <c r="AQ33" s="25"/>
      <c r="AR33" s="25"/>
      <c r="AS33" s="25"/>
    </row>
    <row r="34" spans="1:45" s="2" customFormat="1" x14ac:dyDescent="0.3">
      <c r="A34" s="19"/>
      <c r="B34" s="19"/>
      <c r="C34" s="108"/>
      <c r="D34" s="108"/>
      <c r="E34" s="108"/>
      <c r="F34" s="108"/>
      <c r="G34" s="108"/>
      <c r="H34" s="108"/>
      <c r="I34" s="108"/>
      <c r="J34" s="108"/>
      <c r="K34" s="108"/>
      <c r="L34" s="108"/>
      <c r="M34" s="108"/>
      <c r="N34" s="108"/>
      <c r="O34" s="108"/>
      <c r="P34" s="108"/>
      <c r="Q34" s="108"/>
      <c r="R34" s="108"/>
      <c r="S34" s="127"/>
      <c r="T34" s="111"/>
      <c r="U34" s="111"/>
      <c r="V34" s="111"/>
      <c r="W34" s="111"/>
      <c r="X34" s="111"/>
      <c r="Y34" s="111"/>
      <c r="Z34" s="111"/>
      <c r="AA34" s="89"/>
      <c r="AB34" s="89"/>
      <c r="AC34" s="89"/>
      <c r="AG34" s="78"/>
      <c r="AH34" s="25"/>
      <c r="AI34" s="25"/>
      <c r="AJ34" s="25"/>
      <c r="AK34" s="25"/>
      <c r="AL34" s="25"/>
      <c r="AM34" s="25"/>
      <c r="AN34" s="25"/>
      <c r="AO34" s="25"/>
      <c r="AP34" s="25"/>
      <c r="AQ34" s="25"/>
      <c r="AR34" s="25"/>
      <c r="AS34" s="25"/>
    </row>
    <row r="35" spans="1:45" s="2" customFormat="1" x14ac:dyDescent="0.3">
      <c r="A35" s="19"/>
      <c r="B35" s="19"/>
      <c r="C35" s="108" t="s">
        <v>42</v>
      </c>
      <c r="D35" s="108" t="s">
        <v>93</v>
      </c>
      <c r="E35" s="130"/>
      <c r="F35" s="130"/>
      <c r="G35" s="130"/>
      <c r="H35" s="130"/>
      <c r="I35" s="130"/>
      <c r="J35" s="130"/>
      <c r="K35" s="130"/>
      <c r="L35" s="130"/>
      <c r="M35" s="130"/>
      <c r="N35" s="130"/>
      <c r="O35" s="130"/>
      <c r="P35" s="130"/>
      <c r="Q35" s="130"/>
      <c r="R35" s="130">
        <v>5470</v>
      </c>
      <c r="S35" s="131">
        <v>5429</v>
      </c>
      <c r="T35" s="132">
        <v>5421</v>
      </c>
      <c r="U35" s="132">
        <v>5474</v>
      </c>
      <c r="V35" s="132">
        <v>5645</v>
      </c>
      <c r="W35" s="132">
        <v>5756</v>
      </c>
      <c r="X35" s="132">
        <v>5676</v>
      </c>
      <c r="Y35" s="132">
        <v>5396</v>
      </c>
      <c r="Z35" s="132">
        <v>5294</v>
      </c>
      <c r="AA35" s="92">
        <v>5178</v>
      </c>
      <c r="AB35" s="92">
        <v>5235</v>
      </c>
      <c r="AC35" s="92">
        <v>5335</v>
      </c>
      <c r="AD35" s="91" t="s">
        <v>133</v>
      </c>
      <c r="AE35" s="91"/>
      <c r="AG35" s="78" t="s">
        <v>329</v>
      </c>
      <c r="AH35" s="24"/>
      <c r="AI35" s="25" t="s">
        <v>188</v>
      </c>
      <c r="AJ35" s="25" t="s">
        <v>180</v>
      </c>
      <c r="AK35" s="25" t="s">
        <v>180</v>
      </c>
      <c r="AL35" s="25"/>
      <c r="AM35" s="93" t="s">
        <v>294</v>
      </c>
      <c r="AN35" s="25" t="s">
        <v>185</v>
      </c>
      <c r="AO35" s="25" t="s">
        <v>278</v>
      </c>
      <c r="AP35" s="25"/>
      <c r="AQ35" s="25"/>
      <c r="AR35" s="25"/>
      <c r="AS35" s="25"/>
    </row>
    <row r="36" spans="1:45" s="2" customFormat="1" x14ac:dyDescent="0.3">
      <c r="A36" s="19"/>
      <c r="B36" s="19"/>
      <c r="C36" s="108" t="s">
        <v>44</v>
      </c>
      <c r="D36" s="108" t="s">
        <v>94</v>
      </c>
      <c r="E36" s="130"/>
      <c r="F36" s="130"/>
      <c r="G36" s="130"/>
      <c r="H36" s="130"/>
      <c r="I36" s="130"/>
      <c r="J36" s="130"/>
      <c r="K36" s="130"/>
      <c r="L36" s="130"/>
      <c r="M36" s="130"/>
      <c r="N36" s="130"/>
      <c r="O36" s="130"/>
      <c r="P36" s="130"/>
      <c r="Q36" s="130"/>
      <c r="R36" s="130">
        <v>850</v>
      </c>
      <c r="S36" s="131">
        <v>892</v>
      </c>
      <c r="T36" s="132">
        <v>969</v>
      </c>
      <c r="U36" s="132">
        <v>1011</v>
      </c>
      <c r="V36" s="132">
        <v>1028</v>
      </c>
      <c r="W36" s="132">
        <v>963</v>
      </c>
      <c r="X36" s="132">
        <v>1061</v>
      </c>
      <c r="Y36" s="133">
        <v>1026</v>
      </c>
      <c r="Z36" s="132">
        <v>1077</v>
      </c>
      <c r="AA36" s="92">
        <v>967</v>
      </c>
      <c r="AB36" s="92">
        <v>970</v>
      </c>
      <c r="AC36" s="92">
        <v>975</v>
      </c>
      <c r="AD36" s="91" t="s">
        <v>133</v>
      </c>
      <c r="AE36" s="91"/>
      <c r="AG36" s="78" t="s">
        <v>329</v>
      </c>
      <c r="AH36" s="24"/>
      <c r="AI36" s="24" t="s">
        <v>208</v>
      </c>
      <c r="AJ36" s="24" t="s">
        <v>204</v>
      </c>
      <c r="AK36" s="25" t="s">
        <v>204</v>
      </c>
      <c r="AL36" s="25"/>
      <c r="AM36" s="25" t="s">
        <v>209</v>
      </c>
      <c r="AN36" s="25" t="s">
        <v>195</v>
      </c>
      <c r="AO36" s="25" t="s">
        <v>195</v>
      </c>
      <c r="AP36" s="25" t="s">
        <v>210</v>
      </c>
      <c r="AQ36" s="25"/>
      <c r="AR36" s="25"/>
      <c r="AS36" s="25"/>
    </row>
    <row r="37" spans="1:45" s="2" customFormat="1" ht="14.65" customHeight="1" x14ac:dyDescent="0.3">
      <c r="A37" s="19"/>
      <c r="B37" s="19"/>
      <c r="C37" s="108" t="s">
        <v>96</v>
      </c>
      <c r="D37" s="108" t="s">
        <v>124</v>
      </c>
      <c r="E37" s="108"/>
      <c r="F37" s="108"/>
      <c r="G37" s="108"/>
      <c r="H37" s="108"/>
      <c r="I37" s="108"/>
      <c r="J37" s="108"/>
      <c r="K37" s="108"/>
      <c r="L37" s="108"/>
      <c r="M37" s="108"/>
      <c r="N37" s="108"/>
      <c r="O37" s="108"/>
      <c r="P37" s="108"/>
      <c r="Q37" s="108"/>
      <c r="R37" s="108">
        <v>586</v>
      </c>
      <c r="S37" s="126" t="s">
        <v>128</v>
      </c>
      <c r="T37" s="118" t="s">
        <v>128</v>
      </c>
      <c r="U37" s="111">
        <v>669</v>
      </c>
      <c r="V37" s="118" t="s">
        <v>128</v>
      </c>
      <c r="W37" s="118" t="s">
        <v>128</v>
      </c>
      <c r="X37" s="111">
        <v>467</v>
      </c>
      <c r="Y37" s="118" t="s">
        <v>128</v>
      </c>
      <c r="Z37" s="118" t="s">
        <v>128</v>
      </c>
      <c r="AA37" s="94">
        <v>674</v>
      </c>
      <c r="AB37" s="94" t="s">
        <v>128</v>
      </c>
      <c r="AC37" s="94" t="s">
        <v>128</v>
      </c>
      <c r="AD37" s="2" t="s">
        <v>133</v>
      </c>
      <c r="AF37" s="78" t="s">
        <v>326</v>
      </c>
      <c r="AG37" s="78" t="s">
        <v>329</v>
      </c>
      <c r="AH37" s="24"/>
      <c r="AI37" s="24" t="s">
        <v>255</v>
      </c>
      <c r="AJ37" s="25" t="s">
        <v>232</v>
      </c>
      <c r="AK37" s="25" t="s">
        <v>232</v>
      </c>
      <c r="AL37" s="25"/>
      <c r="AM37" s="25" t="s">
        <v>233</v>
      </c>
      <c r="AN37" s="25" t="s">
        <v>234</v>
      </c>
      <c r="AO37" s="25" t="s">
        <v>234</v>
      </c>
      <c r="AP37" s="25" t="s">
        <v>257</v>
      </c>
      <c r="AQ37" s="25"/>
      <c r="AR37" s="25"/>
      <c r="AS37" s="25"/>
    </row>
    <row r="38" spans="1:45" s="2" customFormat="1" x14ac:dyDescent="0.3">
      <c r="A38" s="19"/>
      <c r="B38" s="19"/>
      <c r="C38" s="108" t="s">
        <v>97</v>
      </c>
      <c r="D38" s="108" t="s">
        <v>125</v>
      </c>
      <c r="E38" s="119"/>
      <c r="F38" s="119"/>
      <c r="G38" s="119"/>
      <c r="H38" s="119"/>
      <c r="I38" s="119"/>
      <c r="J38" s="119"/>
      <c r="K38" s="119"/>
      <c r="L38" s="119"/>
      <c r="M38" s="119"/>
      <c r="N38" s="119"/>
      <c r="O38" s="119"/>
      <c r="P38" s="119"/>
      <c r="Q38" s="119"/>
      <c r="R38" s="119">
        <v>0.9</v>
      </c>
      <c r="S38" s="126" t="s">
        <v>128</v>
      </c>
      <c r="T38" s="118" t="s">
        <v>128</v>
      </c>
      <c r="U38" s="118">
        <v>0.8</v>
      </c>
      <c r="V38" s="118" t="s">
        <v>128</v>
      </c>
      <c r="W38" s="118" t="s">
        <v>128</v>
      </c>
      <c r="X38" s="118">
        <v>0.96</v>
      </c>
      <c r="Y38" s="118" t="s">
        <v>128</v>
      </c>
      <c r="Z38" s="118" t="s">
        <v>128</v>
      </c>
      <c r="AA38" s="4">
        <v>0.87</v>
      </c>
      <c r="AB38" s="94" t="s">
        <v>128</v>
      </c>
      <c r="AC38" s="94" t="s">
        <v>128</v>
      </c>
      <c r="AD38" s="21" t="s">
        <v>133</v>
      </c>
      <c r="AE38" s="21"/>
      <c r="AF38" s="78" t="s">
        <v>326</v>
      </c>
      <c r="AG38" s="78" t="s">
        <v>329</v>
      </c>
      <c r="AH38" s="25"/>
      <c r="AI38" s="25" t="s">
        <v>256</v>
      </c>
      <c r="AJ38" s="25" t="s">
        <v>232</v>
      </c>
      <c r="AK38" s="25" t="s">
        <v>232</v>
      </c>
      <c r="AL38" s="25"/>
      <c r="AM38" s="25" t="s">
        <v>233</v>
      </c>
      <c r="AN38" s="25" t="s">
        <v>234</v>
      </c>
      <c r="AO38" s="25" t="s">
        <v>234</v>
      </c>
      <c r="AP38" s="25" t="s">
        <v>272</v>
      </c>
      <c r="AQ38" s="25"/>
      <c r="AR38" s="25"/>
      <c r="AS38" s="25"/>
    </row>
    <row r="39" spans="1:45" s="2" customFormat="1" x14ac:dyDescent="0.3">
      <c r="A39" s="19"/>
      <c r="B39" s="19"/>
      <c r="C39" s="108" t="s">
        <v>98</v>
      </c>
      <c r="D39" s="108" t="s">
        <v>129</v>
      </c>
      <c r="E39" s="134"/>
      <c r="F39" s="134"/>
      <c r="G39" s="134"/>
      <c r="H39" s="134"/>
      <c r="I39" s="134"/>
      <c r="J39" s="134"/>
      <c r="K39" s="134"/>
      <c r="L39" s="134"/>
      <c r="M39" s="134"/>
      <c r="N39" s="134"/>
      <c r="O39" s="134"/>
      <c r="P39" s="134"/>
      <c r="Q39" s="134"/>
      <c r="R39" s="134">
        <v>32500</v>
      </c>
      <c r="S39" s="126" t="s">
        <v>128</v>
      </c>
      <c r="T39" s="118" t="s">
        <v>128</v>
      </c>
      <c r="U39" s="135">
        <v>35700</v>
      </c>
      <c r="V39" s="118" t="s">
        <v>128</v>
      </c>
      <c r="W39" s="118" t="s">
        <v>128</v>
      </c>
      <c r="X39" s="136">
        <v>41241</v>
      </c>
      <c r="Y39" s="118" t="s">
        <v>128</v>
      </c>
      <c r="Z39" s="118" t="s">
        <v>128</v>
      </c>
      <c r="AA39" s="96">
        <v>40750</v>
      </c>
      <c r="AB39" s="94" t="s">
        <v>128</v>
      </c>
      <c r="AC39" s="94" t="s">
        <v>128</v>
      </c>
      <c r="AD39" s="95" t="s">
        <v>133</v>
      </c>
      <c r="AE39" s="95"/>
      <c r="AF39" s="78" t="s">
        <v>326</v>
      </c>
      <c r="AG39" s="78" t="s">
        <v>329</v>
      </c>
      <c r="AH39" s="25"/>
      <c r="AI39" s="25" t="s">
        <v>231</v>
      </c>
      <c r="AJ39" s="25" t="s">
        <v>232</v>
      </c>
      <c r="AK39" s="25" t="s">
        <v>232</v>
      </c>
      <c r="AL39" s="25"/>
      <c r="AM39" s="25" t="s">
        <v>233</v>
      </c>
      <c r="AN39" s="25" t="s">
        <v>234</v>
      </c>
      <c r="AO39" s="25" t="s">
        <v>289</v>
      </c>
      <c r="AP39" s="25" t="s">
        <v>235</v>
      </c>
      <c r="AQ39" s="25"/>
      <c r="AR39" s="25"/>
      <c r="AS39" s="25"/>
    </row>
    <row r="40" spans="1:45" s="2" customFormat="1" x14ac:dyDescent="0.3">
      <c r="A40" s="19"/>
      <c r="B40" s="19"/>
      <c r="C40" s="108" t="s">
        <v>99</v>
      </c>
      <c r="D40" s="108" t="s">
        <v>95</v>
      </c>
      <c r="E40" s="108"/>
      <c r="F40" s="108"/>
      <c r="G40" s="108"/>
      <c r="H40" s="108"/>
      <c r="I40" s="108"/>
      <c r="J40" s="108"/>
      <c r="K40" s="108"/>
      <c r="L40" s="108"/>
      <c r="M40" s="108"/>
      <c r="N40" s="108"/>
      <c r="O40" s="108"/>
      <c r="P40" s="108"/>
      <c r="Q40" s="108"/>
      <c r="R40" s="108">
        <v>8</v>
      </c>
      <c r="S40" s="108">
        <v>8</v>
      </c>
      <c r="T40" s="110">
        <v>9</v>
      </c>
      <c r="U40" s="110">
        <v>10</v>
      </c>
      <c r="V40" s="110">
        <v>11</v>
      </c>
      <c r="W40" s="110">
        <v>11</v>
      </c>
      <c r="X40" s="111">
        <v>10</v>
      </c>
      <c r="Y40" s="111">
        <v>8</v>
      </c>
      <c r="Z40" s="111">
        <v>7</v>
      </c>
      <c r="AA40" s="89">
        <v>7</v>
      </c>
      <c r="AB40" s="89">
        <v>10</v>
      </c>
      <c r="AC40" s="89">
        <v>11</v>
      </c>
      <c r="AD40" s="2" t="s">
        <v>133</v>
      </c>
      <c r="AF40" s="78" t="s">
        <v>327</v>
      </c>
      <c r="AG40" s="78" t="s">
        <v>329</v>
      </c>
      <c r="AH40" s="25"/>
      <c r="AI40" s="25" t="s">
        <v>197</v>
      </c>
      <c r="AJ40" s="25" t="s">
        <v>198</v>
      </c>
      <c r="AK40" s="25" t="s">
        <v>198</v>
      </c>
      <c r="AL40" s="25"/>
      <c r="AM40" s="25" t="s">
        <v>199</v>
      </c>
      <c r="AN40" s="25" t="s">
        <v>200</v>
      </c>
      <c r="AO40" s="25" t="s">
        <v>290</v>
      </c>
      <c r="AP40" s="25" t="s">
        <v>202</v>
      </c>
      <c r="AQ40" s="25"/>
      <c r="AR40" s="25"/>
      <c r="AS40" s="25"/>
    </row>
    <row r="41" spans="1:45" s="2" customFormat="1" x14ac:dyDescent="0.3">
      <c r="A41" s="19"/>
      <c r="B41" s="19"/>
      <c r="C41" s="108"/>
      <c r="D41" s="108"/>
      <c r="E41" s="108"/>
      <c r="F41" s="108"/>
      <c r="G41" s="108"/>
      <c r="H41" s="108"/>
      <c r="I41" s="108"/>
      <c r="J41" s="108"/>
      <c r="K41" s="108"/>
      <c r="L41" s="108"/>
      <c r="M41" s="108"/>
      <c r="N41" s="108"/>
      <c r="O41" s="108"/>
      <c r="P41" s="108"/>
      <c r="Q41" s="108"/>
      <c r="R41" s="108"/>
      <c r="S41" s="108"/>
      <c r="T41" s="110"/>
      <c r="U41" s="110"/>
      <c r="V41" s="110"/>
      <c r="W41" s="110"/>
      <c r="X41" s="111"/>
      <c r="Y41" s="111"/>
      <c r="Z41" s="111"/>
      <c r="AA41" s="89"/>
      <c r="AB41" s="89"/>
      <c r="AC41" s="89"/>
      <c r="AG41" s="78"/>
      <c r="AH41" s="25"/>
      <c r="AI41" s="25"/>
      <c r="AJ41" s="25"/>
      <c r="AK41" s="25"/>
      <c r="AL41" s="25"/>
      <c r="AM41" s="25"/>
      <c r="AN41" s="25"/>
      <c r="AO41" s="25"/>
      <c r="AP41" s="25"/>
      <c r="AQ41" s="25"/>
      <c r="AR41" s="25"/>
      <c r="AS41" s="25"/>
    </row>
    <row r="42" spans="1:45" s="2" customFormat="1" x14ac:dyDescent="0.3">
      <c r="A42" s="19"/>
      <c r="B42" s="19"/>
      <c r="C42" s="108" t="s">
        <v>109</v>
      </c>
      <c r="D42" s="108" t="s">
        <v>114</v>
      </c>
      <c r="E42" s="137"/>
      <c r="F42" s="137"/>
      <c r="G42" s="137"/>
      <c r="H42" s="137"/>
      <c r="I42" s="137"/>
      <c r="J42" s="137"/>
      <c r="K42" s="137"/>
      <c r="L42" s="137"/>
      <c r="M42" s="137"/>
      <c r="N42" s="137"/>
      <c r="O42" s="137"/>
      <c r="P42" s="137"/>
      <c r="Q42" s="137"/>
      <c r="R42" s="137">
        <v>3.6</v>
      </c>
      <c r="S42" s="137">
        <v>2</v>
      </c>
      <c r="T42" s="138">
        <v>2.1</v>
      </c>
      <c r="U42" s="138">
        <v>2.4</v>
      </c>
      <c r="V42" s="138">
        <v>2.16</v>
      </c>
      <c r="W42" s="138">
        <v>2.1</v>
      </c>
      <c r="X42" s="139">
        <v>3.1</v>
      </c>
      <c r="Y42" s="139">
        <v>3.2</v>
      </c>
      <c r="Z42" s="139">
        <v>3.6</v>
      </c>
      <c r="AA42" s="98">
        <v>1.8</v>
      </c>
      <c r="AB42" s="98">
        <v>2.8</v>
      </c>
      <c r="AC42" s="98">
        <v>3</v>
      </c>
      <c r="AD42" s="97" t="s">
        <v>133</v>
      </c>
      <c r="AE42" s="97"/>
      <c r="AG42" s="78" t="s">
        <v>329</v>
      </c>
      <c r="AH42" s="25"/>
      <c r="AI42" s="25" t="s">
        <v>258</v>
      </c>
      <c r="AJ42" s="25" t="s">
        <v>259</v>
      </c>
      <c r="AK42" s="25" t="s">
        <v>259</v>
      </c>
      <c r="AL42" s="25"/>
      <c r="AM42" s="25" t="s">
        <v>259</v>
      </c>
      <c r="AN42" s="25" t="s">
        <v>195</v>
      </c>
      <c r="AO42" s="25" t="s">
        <v>195</v>
      </c>
      <c r="AP42" s="25" t="s">
        <v>261</v>
      </c>
      <c r="AQ42" s="25"/>
      <c r="AR42" s="25"/>
      <c r="AS42" s="25"/>
    </row>
    <row r="43" spans="1:45" s="2" customFormat="1" x14ac:dyDescent="0.3">
      <c r="A43" s="19"/>
      <c r="B43" s="19"/>
      <c r="C43" s="108" t="s">
        <v>110</v>
      </c>
      <c r="D43" s="108" t="s">
        <v>115</v>
      </c>
      <c r="E43" s="130"/>
      <c r="F43" s="130"/>
      <c r="G43" s="130"/>
      <c r="H43" s="130"/>
      <c r="I43" s="130"/>
      <c r="J43" s="130"/>
      <c r="K43" s="130"/>
      <c r="L43" s="130"/>
      <c r="M43" s="130"/>
      <c r="N43" s="130"/>
      <c r="O43" s="130"/>
      <c r="P43" s="130"/>
      <c r="Q43" s="130"/>
      <c r="R43" s="130">
        <v>3327</v>
      </c>
      <c r="S43" s="130">
        <v>3535</v>
      </c>
      <c r="T43" s="140">
        <v>4055</v>
      </c>
      <c r="U43" s="140">
        <v>4121</v>
      </c>
      <c r="V43" s="140">
        <v>4260</v>
      </c>
      <c r="W43" s="140">
        <v>4566</v>
      </c>
      <c r="X43" s="132">
        <v>4610</v>
      </c>
      <c r="Y43" s="132">
        <v>3801</v>
      </c>
      <c r="Z43" s="132">
        <v>4506</v>
      </c>
      <c r="AA43" s="150">
        <v>1923</v>
      </c>
      <c r="AB43" s="150">
        <v>2500</v>
      </c>
      <c r="AC43" s="150">
        <v>4600</v>
      </c>
      <c r="AD43" s="91" t="s">
        <v>133</v>
      </c>
      <c r="AE43" s="91"/>
      <c r="AF43" s="2" t="s">
        <v>328</v>
      </c>
      <c r="AG43" s="78" t="s">
        <v>329</v>
      </c>
      <c r="AH43" s="25"/>
      <c r="AI43" s="25" t="s">
        <v>115</v>
      </c>
      <c r="AJ43" s="25" t="s">
        <v>273</v>
      </c>
      <c r="AK43" s="25" t="s">
        <v>273</v>
      </c>
      <c r="AL43" s="25"/>
      <c r="AM43" s="25" t="s">
        <v>198</v>
      </c>
      <c r="AN43" s="25" t="s">
        <v>200</v>
      </c>
      <c r="AO43" s="25" t="s">
        <v>200</v>
      </c>
      <c r="AP43" s="25" t="s">
        <v>260</v>
      </c>
      <c r="AQ43" s="25"/>
      <c r="AR43" s="25"/>
      <c r="AS43" s="25"/>
    </row>
    <row r="44" spans="1:45" s="2" customFormat="1" x14ac:dyDescent="0.3">
      <c r="A44" s="19"/>
      <c r="B44" s="19"/>
      <c r="C44" s="108" t="s">
        <v>111</v>
      </c>
      <c r="D44" s="108" t="s">
        <v>116</v>
      </c>
      <c r="E44" s="108"/>
      <c r="F44" s="108"/>
      <c r="G44" s="108"/>
      <c r="H44" s="108"/>
      <c r="I44" s="108"/>
      <c r="J44" s="108"/>
      <c r="K44" s="108"/>
      <c r="L44" s="108"/>
      <c r="M44" s="108"/>
      <c r="N44" s="108"/>
      <c r="O44" s="108"/>
      <c r="P44" s="108"/>
      <c r="Q44" s="108"/>
      <c r="R44" s="108">
        <v>18</v>
      </c>
      <c r="S44" s="108">
        <v>17</v>
      </c>
      <c r="T44" s="110">
        <v>23</v>
      </c>
      <c r="U44" s="110">
        <v>20</v>
      </c>
      <c r="V44" s="110">
        <v>14</v>
      </c>
      <c r="W44" s="110">
        <v>17</v>
      </c>
      <c r="X44" s="111">
        <v>14</v>
      </c>
      <c r="Y44" s="111">
        <v>19</v>
      </c>
      <c r="Z44" s="141">
        <v>19</v>
      </c>
      <c r="AA44" s="94">
        <v>16</v>
      </c>
      <c r="AB44" s="94">
        <v>18</v>
      </c>
      <c r="AC44" s="94">
        <v>20</v>
      </c>
      <c r="AD44" s="2" t="s">
        <v>133</v>
      </c>
      <c r="AG44" s="78" t="s">
        <v>329</v>
      </c>
      <c r="AH44" s="25"/>
      <c r="AI44" s="25" t="s">
        <v>240</v>
      </c>
      <c r="AJ44" s="25" t="s">
        <v>198</v>
      </c>
      <c r="AK44" s="25" t="s">
        <v>198</v>
      </c>
      <c r="AL44" s="25"/>
      <c r="AM44" s="25" t="s">
        <v>262</v>
      </c>
      <c r="AN44" s="25" t="s">
        <v>200</v>
      </c>
      <c r="AO44" s="25" t="s">
        <v>200</v>
      </c>
      <c r="AP44" s="25" t="s">
        <v>263</v>
      </c>
      <c r="AQ44" s="25"/>
      <c r="AR44" s="25"/>
      <c r="AS44" s="25"/>
    </row>
    <row r="45" spans="1:45" s="2" customFormat="1" x14ac:dyDescent="0.3">
      <c r="A45" s="19"/>
      <c r="B45" s="19"/>
      <c r="C45" s="108" t="s">
        <v>112</v>
      </c>
      <c r="D45" s="108" t="s">
        <v>117</v>
      </c>
      <c r="E45" s="108"/>
      <c r="F45" s="108"/>
      <c r="G45" s="108"/>
      <c r="H45" s="108"/>
      <c r="I45" s="108"/>
      <c r="J45" s="108"/>
      <c r="K45" s="108"/>
      <c r="L45" s="108"/>
      <c r="M45" s="108"/>
      <c r="N45" s="108"/>
      <c r="O45" s="108"/>
      <c r="P45" s="108"/>
      <c r="Q45" s="108"/>
      <c r="R45" s="108">
        <v>7.5</v>
      </c>
      <c r="S45" s="108">
        <v>7.4</v>
      </c>
      <c r="T45" s="110">
        <v>7.4</v>
      </c>
      <c r="U45" s="110">
        <v>7.1</v>
      </c>
      <c r="V45" s="110">
        <v>7.5</v>
      </c>
      <c r="W45" s="110">
        <v>7.3</v>
      </c>
      <c r="X45" s="111">
        <v>7.3</v>
      </c>
      <c r="Y45" s="142">
        <v>7.3</v>
      </c>
      <c r="Z45" s="143">
        <v>7.1</v>
      </c>
      <c r="AA45" s="151">
        <v>7.4</v>
      </c>
      <c r="AB45" s="151">
        <v>7.7</v>
      </c>
      <c r="AC45" s="151">
        <v>8</v>
      </c>
      <c r="AD45" s="2" t="s">
        <v>133</v>
      </c>
      <c r="AG45" s="78" t="s">
        <v>329</v>
      </c>
      <c r="AH45" s="25"/>
      <c r="AI45" s="25" t="s">
        <v>270</v>
      </c>
      <c r="AJ45" s="25" t="s">
        <v>265</v>
      </c>
      <c r="AK45" s="25" t="s">
        <v>266</v>
      </c>
      <c r="AL45" s="25"/>
      <c r="AM45" s="25" t="s">
        <v>267</v>
      </c>
      <c r="AN45" s="25" t="s">
        <v>200</v>
      </c>
      <c r="AO45" s="25" t="s">
        <v>200</v>
      </c>
      <c r="AP45" s="25" t="s">
        <v>269</v>
      </c>
      <c r="AQ45" s="25"/>
      <c r="AR45" s="25"/>
      <c r="AS45" s="25"/>
    </row>
    <row r="46" spans="1:45" s="2" customFormat="1" x14ac:dyDescent="0.3">
      <c r="A46" s="19"/>
      <c r="B46" s="19"/>
      <c r="C46" s="108" t="s">
        <v>113</v>
      </c>
      <c r="D46" s="108" t="s">
        <v>118</v>
      </c>
      <c r="E46" s="144"/>
      <c r="F46" s="144"/>
      <c r="G46" s="144"/>
      <c r="H46" s="144"/>
      <c r="I46" s="144"/>
      <c r="J46" s="144"/>
      <c r="K46" s="144"/>
      <c r="L46" s="144"/>
      <c r="M46" s="144"/>
      <c r="N46" s="144"/>
      <c r="O46" s="144"/>
      <c r="P46" s="144"/>
      <c r="Q46" s="144"/>
      <c r="R46" s="144">
        <v>13.6</v>
      </c>
      <c r="S46" s="144">
        <v>12.1</v>
      </c>
      <c r="T46" s="145">
        <v>13</v>
      </c>
      <c r="U46" s="145">
        <v>11.6</v>
      </c>
      <c r="V46" s="145">
        <v>11</v>
      </c>
      <c r="W46" s="145">
        <v>9.6</v>
      </c>
      <c r="X46" s="146">
        <v>9</v>
      </c>
      <c r="Y46" s="142">
        <v>8.1</v>
      </c>
      <c r="Z46" s="143">
        <v>10.199999999999999</v>
      </c>
      <c r="AA46" s="151">
        <v>9.4</v>
      </c>
      <c r="AB46" s="151">
        <v>9.8000000000000007</v>
      </c>
      <c r="AC46" s="151">
        <v>10.199999999999999</v>
      </c>
      <c r="AD46" s="99" t="s">
        <v>133</v>
      </c>
      <c r="AE46" s="99"/>
      <c r="AG46" s="78" t="s">
        <v>329</v>
      </c>
      <c r="AH46" s="25"/>
      <c r="AI46" s="25" t="s">
        <v>118</v>
      </c>
      <c r="AJ46" s="25" t="s">
        <v>265</v>
      </c>
      <c r="AK46" s="25" t="s">
        <v>266</v>
      </c>
      <c r="AL46" s="25"/>
      <c r="AM46" s="25" t="s">
        <v>267</v>
      </c>
      <c r="AN46" s="25" t="s">
        <v>200</v>
      </c>
      <c r="AO46" s="25" t="s">
        <v>200</v>
      </c>
      <c r="AP46" s="25" t="s">
        <v>268</v>
      </c>
      <c r="AQ46" s="25"/>
      <c r="AR46" s="25"/>
      <c r="AS46" s="25"/>
    </row>
    <row r="47" spans="1:45" x14ac:dyDescent="0.3">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J47" s="100" t="s">
        <v>264</v>
      </c>
    </row>
  </sheetData>
  <sheetProtection algorithmName="SHA-512" hashValue="C/8XaYhx+MMpKKPN6Y38BjzJh9cv4cqVYer+nvipJ7KW4PVPr1Td1MSR4AMTBJ6VvoD6WtyK/nbrFjc8dwRERQ==" saltValue="y5dNqTJb3Fo7QxxQi9QzQw==" spinCount="100000" sheet="1" objects="1" scenarios="1" formatCells="0"/>
  <mergeCells count="2">
    <mergeCell ref="AH4:AS4"/>
    <mergeCell ref="A4:B4"/>
  </mergeCells>
  <pageMargins left="0.7" right="0.7" top="0.75" bottom="0.75" header="0.3" footer="0.3"/>
  <pageSetup scale="66"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C107"/>
  <sheetViews>
    <sheetView workbookViewId="0"/>
  </sheetViews>
  <sheetFormatPr defaultColWidth="8.7109375" defaultRowHeight="15" x14ac:dyDescent="0.25"/>
  <cols>
    <col min="1" max="1" width="15.7109375" style="1" customWidth="1"/>
    <col min="2" max="2" width="35.28515625" style="1" customWidth="1"/>
    <col min="3" max="3" width="56.28515625" style="1" customWidth="1"/>
    <col min="4" max="5" width="8.7109375" style="1" customWidth="1"/>
    <col min="6" max="16384" width="8.7109375" style="1"/>
  </cols>
  <sheetData>
    <row r="1" spans="1:3" ht="15.75" thickBot="1" x14ac:dyDescent="0.3"/>
    <row r="2" spans="1:3" ht="30.75" thickBot="1" x14ac:dyDescent="0.3">
      <c r="A2" s="6" t="s">
        <v>154</v>
      </c>
      <c r="B2" s="7" t="s">
        <v>155</v>
      </c>
      <c r="C2" s="8" t="s">
        <v>156</v>
      </c>
    </row>
    <row r="3" spans="1:3" ht="7.15" customHeight="1" thickBot="1" x14ac:dyDescent="0.3">
      <c r="A3" s="172"/>
      <c r="B3" s="173"/>
      <c r="C3" s="174"/>
    </row>
    <row r="4" spans="1:3" x14ac:dyDescent="0.25">
      <c r="A4" s="175" t="s">
        <v>157</v>
      </c>
      <c r="B4" s="9" t="s">
        <v>158</v>
      </c>
      <c r="C4" s="10" t="s">
        <v>159</v>
      </c>
    </row>
    <row r="5" spans="1:3" ht="46.15" customHeight="1" thickBot="1" x14ac:dyDescent="0.3">
      <c r="A5" s="176"/>
      <c r="B5" s="11" t="s">
        <v>160</v>
      </c>
      <c r="C5" s="12" t="s">
        <v>161</v>
      </c>
    </row>
    <row r="6" spans="1:3" ht="50.65" customHeight="1" x14ac:dyDescent="0.25">
      <c r="A6" s="177" t="s">
        <v>162</v>
      </c>
      <c r="B6" s="13" t="s">
        <v>139</v>
      </c>
      <c r="C6" s="14" t="s">
        <v>163</v>
      </c>
    </row>
    <row r="7" spans="1:3" ht="60" x14ac:dyDescent="0.25">
      <c r="A7" s="178"/>
      <c r="B7" s="13" t="s">
        <v>140</v>
      </c>
      <c r="C7" s="15" t="s">
        <v>164</v>
      </c>
    </row>
    <row r="8" spans="1:3" ht="30" x14ac:dyDescent="0.25">
      <c r="A8" s="178"/>
      <c r="B8" s="13" t="s">
        <v>141</v>
      </c>
      <c r="C8" s="15" t="s">
        <v>165</v>
      </c>
    </row>
    <row r="9" spans="1:3" ht="90" x14ac:dyDescent="0.25">
      <c r="A9" s="178"/>
      <c r="B9" s="13" t="s">
        <v>142</v>
      </c>
      <c r="C9" s="15" t="s">
        <v>166</v>
      </c>
    </row>
    <row r="10" spans="1:3" ht="30" x14ac:dyDescent="0.25">
      <c r="A10" s="178"/>
      <c r="B10" s="13" t="s">
        <v>143</v>
      </c>
      <c r="C10" s="15" t="s">
        <v>167</v>
      </c>
    </row>
    <row r="11" spans="1:3" x14ac:dyDescent="0.25">
      <c r="A11" s="178"/>
      <c r="B11" s="13" t="s">
        <v>144</v>
      </c>
      <c r="C11" s="15" t="s">
        <v>168</v>
      </c>
    </row>
    <row r="12" spans="1:3" x14ac:dyDescent="0.25">
      <c r="A12" s="178"/>
      <c r="B12" s="13" t="s">
        <v>145</v>
      </c>
      <c r="C12" s="15" t="s">
        <v>169</v>
      </c>
    </row>
    <row r="13" spans="1:3" ht="30" x14ac:dyDescent="0.25">
      <c r="A13" s="178"/>
      <c r="B13" s="13" t="s">
        <v>146</v>
      </c>
      <c r="C13" s="15" t="s">
        <v>170</v>
      </c>
    </row>
    <row r="14" spans="1:3" ht="60" x14ac:dyDescent="0.25">
      <c r="A14" s="178"/>
      <c r="B14" s="13" t="s">
        <v>147</v>
      </c>
      <c r="C14" s="15" t="s">
        <v>171</v>
      </c>
    </row>
    <row r="15" spans="1:3" ht="45" x14ac:dyDescent="0.25">
      <c r="A15" s="178"/>
      <c r="B15" s="13" t="s">
        <v>148</v>
      </c>
      <c r="C15" s="15" t="s">
        <v>172</v>
      </c>
    </row>
    <row r="16" spans="1:3" ht="60" x14ac:dyDescent="0.25">
      <c r="A16" s="178"/>
      <c r="B16" s="13" t="s">
        <v>149</v>
      </c>
      <c r="C16" s="15" t="s">
        <v>173</v>
      </c>
    </row>
    <row r="17" spans="1:3" ht="60.75" thickBot="1" x14ac:dyDescent="0.3">
      <c r="A17" s="179"/>
      <c r="B17" s="16" t="s">
        <v>150</v>
      </c>
      <c r="C17" s="17" t="s">
        <v>174</v>
      </c>
    </row>
    <row r="18" spans="1:3" x14ac:dyDescent="0.25">
      <c r="A18" s="18"/>
      <c r="B18" s="18"/>
      <c r="C18" s="18"/>
    </row>
    <row r="19" spans="1:3" x14ac:dyDescent="0.25">
      <c r="A19" s="18"/>
      <c r="B19" s="18"/>
      <c r="C19" s="18"/>
    </row>
    <row r="20" spans="1:3" x14ac:dyDescent="0.25">
      <c r="A20" s="18"/>
      <c r="B20" s="18"/>
      <c r="C20" s="18"/>
    </row>
    <row r="21" spans="1:3" x14ac:dyDescent="0.25">
      <c r="A21" s="18"/>
      <c r="B21" s="18"/>
      <c r="C21" s="18"/>
    </row>
    <row r="22" spans="1:3" x14ac:dyDescent="0.25">
      <c r="A22" s="18"/>
      <c r="B22" s="18"/>
      <c r="C22" s="18"/>
    </row>
    <row r="23" spans="1:3" x14ac:dyDescent="0.25">
      <c r="A23" s="18"/>
      <c r="B23" s="18"/>
      <c r="C23" s="18"/>
    </row>
    <row r="24" spans="1:3" x14ac:dyDescent="0.25">
      <c r="A24" s="18"/>
      <c r="B24" s="18"/>
      <c r="C24" s="18"/>
    </row>
    <row r="25" spans="1:3" x14ac:dyDescent="0.25">
      <c r="A25" s="18"/>
      <c r="B25" s="18"/>
      <c r="C25" s="18"/>
    </row>
    <row r="26" spans="1:3" x14ac:dyDescent="0.25">
      <c r="A26" s="18"/>
      <c r="B26" s="18"/>
      <c r="C26" s="18"/>
    </row>
    <row r="27" spans="1:3" x14ac:dyDescent="0.25">
      <c r="A27" s="18"/>
      <c r="B27" s="18"/>
      <c r="C27" s="18"/>
    </row>
    <row r="28" spans="1:3" x14ac:dyDescent="0.25">
      <c r="A28" s="18"/>
      <c r="B28" s="18"/>
      <c r="C28" s="18"/>
    </row>
    <row r="29" spans="1:3" x14ac:dyDescent="0.25">
      <c r="A29" s="18"/>
      <c r="B29" s="18"/>
      <c r="C29" s="18"/>
    </row>
    <row r="30" spans="1:3" x14ac:dyDescent="0.25">
      <c r="A30" s="18"/>
      <c r="B30" s="18"/>
      <c r="C30" s="18"/>
    </row>
    <row r="31" spans="1:3" x14ac:dyDescent="0.25">
      <c r="A31" s="18"/>
      <c r="B31" s="18"/>
      <c r="C31" s="18"/>
    </row>
    <row r="32" spans="1:3" x14ac:dyDescent="0.25">
      <c r="A32" s="18"/>
      <c r="B32" s="18"/>
      <c r="C32" s="18"/>
    </row>
    <row r="33" spans="1:3" x14ac:dyDescent="0.25">
      <c r="A33" s="18"/>
      <c r="B33" s="18"/>
      <c r="C33" s="18"/>
    </row>
    <row r="34" spans="1:3" x14ac:dyDescent="0.25">
      <c r="A34" s="18"/>
      <c r="B34" s="18"/>
      <c r="C34" s="18"/>
    </row>
    <row r="35" spans="1:3" x14ac:dyDescent="0.25">
      <c r="A35" s="18"/>
      <c r="B35" s="18"/>
      <c r="C35" s="18"/>
    </row>
    <row r="36" spans="1:3" x14ac:dyDescent="0.25">
      <c r="A36" s="18"/>
      <c r="B36" s="18"/>
      <c r="C36" s="18"/>
    </row>
    <row r="37" spans="1:3" x14ac:dyDescent="0.25">
      <c r="A37" s="18"/>
      <c r="B37" s="18"/>
      <c r="C37" s="18"/>
    </row>
    <row r="38" spans="1:3" x14ac:dyDescent="0.25">
      <c r="A38" s="18"/>
      <c r="B38" s="18"/>
      <c r="C38" s="18"/>
    </row>
    <row r="39" spans="1:3" x14ac:dyDescent="0.25">
      <c r="A39" s="18"/>
      <c r="B39" s="18"/>
      <c r="C39" s="18"/>
    </row>
    <row r="40" spans="1:3" x14ac:dyDescent="0.25">
      <c r="A40" s="18"/>
      <c r="B40" s="18"/>
      <c r="C40" s="18"/>
    </row>
    <row r="41" spans="1:3" x14ac:dyDescent="0.25">
      <c r="A41" s="18"/>
      <c r="B41" s="18"/>
      <c r="C41" s="18"/>
    </row>
    <row r="42" spans="1:3" x14ac:dyDescent="0.25">
      <c r="A42" s="18"/>
      <c r="B42" s="18"/>
      <c r="C42" s="18"/>
    </row>
    <row r="43" spans="1:3" x14ac:dyDescent="0.25">
      <c r="A43" s="18"/>
      <c r="B43" s="18"/>
      <c r="C43" s="18"/>
    </row>
    <row r="44" spans="1:3" x14ac:dyDescent="0.25">
      <c r="A44" s="18"/>
      <c r="B44" s="18"/>
      <c r="C44" s="18"/>
    </row>
    <row r="45" spans="1:3" x14ac:dyDescent="0.25">
      <c r="A45" s="18"/>
      <c r="B45" s="18"/>
      <c r="C45" s="18"/>
    </row>
    <row r="46" spans="1:3" x14ac:dyDescent="0.25">
      <c r="A46" s="18"/>
      <c r="B46" s="18"/>
      <c r="C46" s="18"/>
    </row>
    <row r="47" spans="1:3" x14ac:dyDescent="0.25">
      <c r="A47" s="18"/>
      <c r="B47" s="18"/>
      <c r="C47" s="18"/>
    </row>
    <row r="48" spans="1:3" x14ac:dyDescent="0.25">
      <c r="A48" s="18"/>
      <c r="B48" s="18"/>
      <c r="C48" s="18"/>
    </row>
    <row r="49" spans="1:3" x14ac:dyDescent="0.25">
      <c r="A49" s="18"/>
      <c r="B49" s="18"/>
      <c r="C49" s="18"/>
    </row>
    <row r="50" spans="1:3" x14ac:dyDescent="0.25">
      <c r="A50" s="18"/>
      <c r="B50" s="18"/>
      <c r="C50" s="18"/>
    </row>
    <row r="51" spans="1:3" x14ac:dyDescent="0.25">
      <c r="A51" s="18"/>
      <c r="B51" s="18"/>
      <c r="C51" s="18"/>
    </row>
    <row r="52" spans="1:3" x14ac:dyDescent="0.25">
      <c r="A52" s="18"/>
      <c r="B52" s="18"/>
      <c r="C52" s="18"/>
    </row>
    <row r="53" spans="1:3" x14ac:dyDescent="0.25">
      <c r="A53" s="18"/>
      <c r="B53" s="18"/>
      <c r="C53" s="18"/>
    </row>
    <row r="54" spans="1:3" x14ac:dyDescent="0.25">
      <c r="A54" s="18"/>
      <c r="B54" s="18"/>
      <c r="C54" s="18"/>
    </row>
    <row r="55" spans="1:3" x14ac:dyDescent="0.25">
      <c r="A55" s="18"/>
      <c r="B55" s="18"/>
      <c r="C55" s="18"/>
    </row>
    <row r="56" spans="1:3" x14ac:dyDescent="0.25">
      <c r="A56" s="18"/>
      <c r="B56" s="18"/>
      <c r="C56" s="18"/>
    </row>
    <row r="57" spans="1:3" x14ac:dyDescent="0.25">
      <c r="A57" s="18"/>
      <c r="B57" s="18"/>
      <c r="C57" s="18"/>
    </row>
    <row r="58" spans="1:3" x14ac:dyDescent="0.25">
      <c r="A58" s="18"/>
      <c r="B58" s="18"/>
      <c r="C58" s="18"/>
    </row>
    <row r="59" spans="1:3" x14ac:dyDescent="0.25">
      <c r="A59" s="18"/>
      <c r="B59" s="18"/>
      <c r="C59" s="18"/>
    </row>
    <row r="60" spans="1:3" x14ac:dyDescent="0.25">
      <c r="A60" s="18"/>
      <c r="B60" s="18"/>
      <c r="C60" s="18"/>
    </row>
    <row r="61" spans="1:3" x14ac:dyDescent="0.25">
      <c r="A61" s="18"/>
      <c r="B61" s="18"/>
      <c r="C61" s="18"/>
    </row>
    <row r="62" spans="1:3" x14ac:dyDescent="0.25">
      <c r="A62" s="18"/>
      <c r="B62" s="18"/>
      <c r="C62" s="18"/>
    </row>
    <row r="63" spans="1:3" x14ac:dyDescent="0.25">
      <c r="A63" s="18"/>
      <c r="B63" s="18"/>
      <c r="C63" s="18"/>
    </row>
    <row r="64" spans="1:3" x14ac:dyDescent="0.25">
      <c r="A64" s="18"/>
      <c r="B64" s="18"/>
      <c r="C64" s="18"/>
    </row>
    <row r="65" spans="1:3" x14ac:dyDescent="0.25">
      <c r="A65" s="18"/>
      <c r="B65" s="18"/>
      <c r="C65" s="18"/>
    </row>
    <row r="66" spans="1:3" x14ac:dyDescent="0.25">
      <c r="A66" s="18"/>
      <c r="B66" s="18"/>
      <c r="C66" s="18"/>
    </row>
    <row r="67" spans="1:3" x14ac:dyDescent="0.25">
      <c r="A67" s="18"/>
      <c r="B67" s="18"/>
      <c r="C67" s="18"/>
    </row>
    <row r="68" spans="1:3" x14ac:dyDescent="0.25">
      <c r="A68" s="18"/>
      <c r="B68" s="18"/>
      <c r="C68" s="18"/>
    </row>
    <row r="69" spans="1:3" x14ac:dyDescent="0.25">
      <c r="A69" s="18"/>
      <c r="B69" s="18"/>
      <c r="C69" s="18"/>
    </row>
    <row r="70" spans="1:3" x14ac:dyDescent="0.25">
      <c r="A70" s="18"/>
      <c r="B70" s="18"/>
      <c r="C70" s="18"/>
    </row>
    <row r="71" spans="1:3" x14ac:dyDescent="0.25">
      <c r="A71" s="18"/>
      <c r="B71" s="18"/>
      <c r="C71" s="18"/>
    </row>
    <row r="72" spans="1:3" x14ac:dyDescent="0.25">
      <c r="A72" s="18"/>
      <c r="B72" s="18"/>
      <c r="C72" s="18"/>
    </row>
    <row r="73" spans="1:3" x14ac:dyDescent="0.25">
      <c r="A73" s="18"/>
      <c r="B73" s="18"/>
      <c r="C73" s="18"/>
    </row>
    <row r="74" spans="1:3" x14ac:dyDescent="0.25">
      <c r="A74" s="18"/>
      <c r="B74" s="18"/>
      <c r="C74" s="18"/>
    </row>
    <row r="75" spans="1:3" x14ac:dyDescent="0.25">
      <c r="A75" s="18"/>
      <c r="B75" s="18"/>
      <c r="C75" s="18"/>
    </row>
    <row r="76" spans="1:3" x14ac:dyDescent="0.25">
      <c r="A76" s="18"/>
      <c r="B76" s="18"/>
      <c r="C76" s="18"/>
    </row>
    <row r="77" spans="1:3" x14ac:dyDescent="0.25">
      <c r="A77" s="18"/>
      <c r="B77" s="18"/>
      <c r="C77" s="18"/>
    </row>
    <row r="78" spans="1:3" x14ac:dyDescent="0.25">
      <c r="A78" s="18"/>
      <c r="B78" s="18"/>
      <c r="C78" s="18"/>
    </row>
    <row r="79" spans="1:3" x14ac:dyDescent="0.25">
      <c r="A79" s="18"/>
      <c r="B79" s="18"/>
      <c r="C79" s="18"/>
    </row>
    <row r="80" spans="1:3" x14ac:dyDescent="0.25">
      <c r="A80" s="18"/>
      <c r="B80" s="18"/>
      <c r="C80" s="18"/>
    </row>
    <row r="81" spans="1:3" x14ac:dyDescent="0.25">
      <c r="A81" s="18"/>
      <c r="B81" s="18"/>
      <c r="C81" s="18"/>
    </row>
    <row r="82" spans="1:3" x14ac:dyDescent="0.25">
      <c r="A82" s="18"/>
      <c r="B82" s="18"/>
      <c r="C82" s="18"/>
    </row>
    <row r="83" spans="1:3" x14ac:dyDescent="0.25">
      <c r="A83" s="18"/>
      <c r="B83" s="18"/>
      <c r="C83" s="18"/>
    </row>
    <row r="84" spans="1:3" x14ac:dyDescent="0.25">
      <c r="A84" s="18"/>
      <c r="B84" s="18"/>
      <c r="C84" s="18"/>
    </row>
    <row r="85" spans="1:3" x14ac:dyDescent="0.25">
      <c r="A85" s="18"/>
      <c r="B85" s="18"/>
      <c r="C85" s="18"/>
    </row>
    <row r="86" spans="1:3" x14ac:dyDescent="0.25">
      <c r="A86" s="18"/>
      <c r="B86" s="18"/>
      <c r="C86" s="18"/>
    </row>
    <row r="87" spans="1:3" x14ac:dyDescent="0.25">
      <c r="A87" s="18"/>
      <c r="B87" s="18"/>
      <c r="C87" s="18"/>
    </row>
    <row r="88" spans="1:3" x14ac:dyDescent="0.25">
      <c r="A88" s="18"/>
      <c r="B88" s="18"/>
      <c r="C88" s="18"/>
    </row>
    <row r="89" spans="1:3" x14ac:dyDescent="0.25">
      <c r="A89" s="18"/>
      <c r="B89" s="18"/>
      <c r="C89" s="18"/>
    </row>
    <row r="90" spans="1:3" x14ac:dyDescent="0.25">
      <c r="A90" s="18"/>
      <c r="B90" s="18"/>
      <c r="C90" s="18"/>
    </row>
    <row r="91" spans="1:3" x14ac:dyDescent="0.25">
      <c r="A91" s="18"/>
      <c r="B91" s="18"/>
      <c r="C91" s="18"/>
    </row>
    <row r="92" spans="1:3" x14ac:dyDescent="0.25">
      <c r="A92" s="18"/>
      <c r="B92" s="18"/>
      <c r="C92" s="18"/>
    </row>
    <row r="93" spans="1:3" x14ac:dyDescent="0.25">
      <c r="A93" s="18"/>
      <c r="B93" s="18"/>
      <c r="C93" s="18"/>
    </row>
    <row r="94" spans="1:3" x14ac:dyDescent="0.25">
      <c r="A94" s="18"/>
      <c r="B94" s="18"/>
      <c r="C94" s="18"/>
    </row>
    <row r="95" spans="1:3" x14ac:dyDescent="0.25">
      <c r="A95" s="18"/>
      <c r="B95" s="18"/>
      <c r="C95" s="18"/>
    </row>
    <row r="96" spans="1:3" x14ac:dyDescent="0.25">
      <c r="A96" s="18"/>
      <c r="B96" s="18"/>
      <c r="C96" s="18"/>
    </row>
    <row r="97" spans="1:3" x14ac:dyDescent="0.25">
      <c r="A97" s="18"/>
      <c r="B97" s="18"/>
      <c r="C97" s="18"/>
    </row>
    <row r="98" spans="1:3" x14ac:dyDescent="0.25">
      <c r="A98" s="18"/>
      <c r="B98" s="18"/>
      <c r="C98" s="18"/>
    </row>
    <row r="99" spans="1:3" x14ac:dyDescent="0.25">
      <c r="A99" s="18"/>
      <c r="B99" s="18"/>
      <c r="C99" s="18"/>
    </row>
    <row r="100" spans="1:3" x14ac:dyDescent="0.25">
      <c r="A100" s="18"/>
      <c r="B100" s="18"/>
      <c r="C100" s="18"/>
    </row>
    <row r="101" spans="1:3" x14ac:dyDescent="0.25">
      <c r="A101" s="18"/>
      <c r="B101" s="18"/>
      <c r="C101" s="18"/>
    </row>
    <row r="102" spans="1:3" x14ac:dyDescent="0.25">
      <c r="A102" s="18"/>
      <c r="B102" s="18"/>
      <c r="C102" s="18"/>
    </row>
    <row r="103" spans="1:3" x14ac:dyDescent="0.25">
      <c r="A103" s="18"/>
      <c r="B103" s="18"/>
      <c r="C103" s="18"/>
    </row>
    <row r="104" spans="1:3" x14ac:dyDescent="0.25">
      <c r="A104" s="18"/>
      <c r="B104" s="18"/>
      <c r="C104" s="18"/>
    </row>
    <row r="105" spans="1:3" x14ac:dyDescent="0.25">
      <c r="A105" s="18"/>
      <c r="B105" s="18"/>
      <c r="C105" s="18"/>
    </row>
    <row r="106" spans="1:3" x14ac:dyDescent="0.25">
      <c r="A106" s="18"/>
      <c r="B106" s="18"/>
      <c r="C106" s="18"/>
    </row>
    <row r="107" spans="1:3" x14ac:dyDescent="0.25">
      <c r="A107" s="18"/>
      <c r="B107" s="18"/>
      <c r="C107" s="18"/>
    </row>
  </sheetData>
  <mergeCells count="3">
    <mergeCell ref="A3:C3"/>
    <mergeCell ref="A4:A5"/>
    <mergeCell ref="A6:A1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F2585F7C25D3E48A86870D5F92F8ECD" ma:contentTypeVersion="13" ma:contentTypeDescription="Create a new document." ma:contentTypeScope="" ma:versionID="f2a2492db18372657bdc817ad6a219bb">
  <xsd:schema xmlns:xsd="http://www.w3.org/2001/XMLSchema" xmlns:xs="http://www.w3.org/2001/XMLSchema" xmlns:p="http://schemas.microsoft.com/office/2006/metadata/properties" xmlns:ns3="3c4b7259-a9be-4c51-a6fe-7b554ec784b8" xmlns:ns4="efa2d33f-7622-4da0-b7f7-88af74ec5665" targetNamespace="http://schemas.microsoft.com/office/2006/metadata/properties" ma:root="true" ma:fieldsID="02fe7c56bc41a06268a8517710e6300b" ns3:_="" ns4:_="">
    <xsd:import namespace="3c4b7259-a9be-4c51-a6fe-7b554ec784b8"/>
    <xsd:import namespace="efa2d33f-7622-4da0-b7f7-88af74ec566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AutoKeyPoints" minOccurs="0"/>
                <xsd:element ref="ns4:MediaServiceKeyPoint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4b7259-a9be-4c51-a6fe-7b554ec784b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a2d33f-7622-4da0-b7f7-88af74ec566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ACE3AD-3477-4DD4-A0DA-BDB9263BC4D1}">
  <ds:schemaRefs>
    <ds:schemaRef ds:uri="http://schemas.microsoft.com/sharepoint/v3/contenttype/forms"/>
  </ds:schemaRefs>
</ds:datastoreItem>
</file>

<file path=customXml/itemProps2.xml><?xml version="1.0" encoding="utf-8"?>
<ds:datastoreItem xmlns:ds="http://schemas.openxmlformats.org/officeDocument/2006/customXml" ds:itemID="{F5A0E68B-AE18-44BF-BDF0-E3153F7CDE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4b7259-a9be-4c51-a6fe-7b554ec784b8"/>
    <ds:schemaRef ds:uri="efa2d33f-7622-4da0-b7f7-88af74ec56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59B681F-6126-4833-BC11-AC4280BC12E0}">
  <ds:schemaRefs>
    <ds:schemaRef ds:uri="http://schemas.openxmlformats.org/package/2006/metadata/core-properties"/>
    <ds:schemaRef ds:uri="http://schemas.microsoft.com/office/2006/metadata/properties"/>
    <ds:schemaRef ds:uri="http://schemas.microsoft.com/office/2006/documentManagement/types"/>
    <ds:schemaRef ds:uri="http://purl.org/dc/dcmitype/"/>
    <ds:schemaRef ds:uri="3c4b7259-a9be-4c51-a6fe-7b554ec784b8"/>
    <ds:schemaRef ds:uri="http://purl.org/dc/terms/"/>
    <ds:schemaRef ds:uri="http://purl.org/dc/elements/1.1/"/>
    <ds:schemaRef ds:uri="http://schemas.microsoft.com/office/infopath/2007/PartnerControls"/>
    <ds:schemaRef ds:uri="efa2d33f-7622-4da0-b7f7-88af74ec566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MFR - DO NOT EDIT</vt:lpstr>
      <vt:lpstr>All Data</vt:lpstr>
      <vt:lpstr>DC Section Key</vt:lpstr>
      <vt:lpstr>'MFR - DO NOT EDIT'!Print_Area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Frostburg State University</dc:title>
  <dc:creator>DBM</dc:creator>
  <cp:lastModifiedBy>smorton</cp:lastModifiedBy>
  <cp:lastPrinted>2020-07-23T21:03:15Z</cp:lastPrinted>
  <dcterms:created xsi:type="dcterms:W3CDTF">2015-04-07T17:04:29Z</dcterms:created>
  <dcterms:modified xsi:type="dcterms:W3CDTF">2020-11-06T13:50:35Z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0x010100CF2585F7C25D3E48A86870D5F92F8ECD</vt:lpwstr>
  </property>
</Properties>
</file>